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New_hirobaT\教科\商業科\06_行事(校内)\交通量調査\交通量H29\Ｈ２９冊子\時間帯別・年度別p３４からｐ48\"/>
    </mc:Choice>
  </mc:AlternateContent>
  <bookViews>
    <workbookView xWindow="0" yWindow="0" windowWidth="20490" windowHeight="7770"/>
  </bookViews>
  <sheets>
    <sheet name="45" sheetId="1" r:id="rId1"/>
  </sheets>
  <externalReferences>
    <externalReference r:id="rId2"/>
    <externalReference r:id="rId3"/>
  </externalReferences>
  <definedNames>
    <definedName name="_xlnm.Print_Area" localSheetId="0">'45'!$A$1:$O$37</definedName>
  </definedNames>
  <calcPr calcId="152511"/>
</workbook>
</file>

<file path=xl/calcChain.xml><?xml version="1.0" encoding="utf-8"?>
<calcChain xmlns="http://schemas.openxmlformats.org/spreadsheetml/2006/main">
  <c r="D37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5" i="1"/>
  <c r="F37" i="1" l="1"/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5" i="1"/>
  <c r="H37" i="1" l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V37" i="1" l="1"/>
  <c r="T37" i="1"/>
  <c r="R37" i="1"/>
  <c r="P37" i="1"/>
  <c r="N37" i="1"/>
  <c r="L37" i="1"/>
  <c r="J37" i="1"/>
  <c r="K36" i="1" l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B10" i="1"/>
  <c r="O4" i="1"/>
  <c r="M4" i="1" s="1"/>
  <c r="K4" i="1" s="1"/>
  <c r="I4" i="1" s="1"/>
  <c r="G4" i="1" s="1"/>
  <c r="N4" i="1"/>
  <c r="L4" i="1" s="1"/>
  <c r="J4" i="1" s="1"/>
  <c r="H4" i="1" s="1"/>
  <c r="F4" i="1" s="1"/>
  <c r="B36" i="1"/>
  <c r="B35" i="1"/>
  <c r="B34" i="1"/>
  <c r="B33" i="1"/>
  <c r="B32" i="1"/>
  <c r="B31" i="1"/>
  <c r="B30" i="1"/>
  <c r="B29" i="1"/>
  <c r="B28" i="1"/>
  <c r="B27" i="1"/>
  <c r="B26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9" i="1"/>
  <c r="B8" i="1"/>
  <c r="B7" i="1"/>
  <c r="B6" i="1"/>
  <c r="B5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Q36" i="1"/>
  <c r="Q35" i="1"/>
  <c r="Q34" i="1"/>
  <c r="Q33" i="1"/>
  <c r="Q32" i="1"/>
  <c r="Q31" i="1"/>
  <c r="Q30" i="1"/>
  <c r="Q29" i="1"/>
  <c r="Q28" i="1"/>
  <c r="Q27" i="1"/>
  <c r="Q26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X37" i="1"/>
  <c r="W36" i="1"/>
  <c r="U36" i="1"/>
  <c r="S36" i="1"/>
  <c r="W35" i="1"/>
  <c r="U35" i="1"/>
  <c r="S35" i="1"/>
  <c r="W34" i="1"/>
  <c r="U34" i="1"/>
  <c r="S34" i="1"/>
  <c r="W33" i="1"/>
  <c r="U33" i="1"/>
  <c r="S33" i="1"/>
  <c r="W32" i="1"/>
  <c r="U32" i="1"/>
  <c r="S32" i="1"/>
  <c r="W31" i="1"/>
  <c r="U31" i="1"/>
  <c r="S31" i="1"/>
  <c r="W30" i="1"/>
  <c r="U30" i="1"/>
  <c r="S30" i="1"/>
  <c r="W29" i="1"/>
  <c r="U29" i="1"/>
  <c r="S29" i="1"/>
  <c r="W28" i="1"/>
  <c r="U28" i="1"/>
  <c r="S28" i="1"/>
  <c r="W27" i="1"/>
  <c r="U27" i="1"/>
  <c r="S27" i="1"/>
  <c r="W26" i="1"/>
  <c r="U26" i="1"/>
  <c r="S26" i="1"/>
  <c r="W25" i="1"/>
  <c r="U25" i="1"/>
  <c r="W24" i="1"/>
  <c r="U24" i="1"/>
  <c r="S24" i="1"/>
  <c r="W23" i="1"/>
  <c r="U23" i="1"/>
  <c r="S23" i="1"/>
  <c r="W22" i="1"/>
  <c r="U22" i="1"/>
  <c r="S22" i="1"/>
  <c r="W21" i="1"/>
  <c r="U21" i="1"/>
  <c r="S21" i="1"/>
  <c r="W20" i="1"/>
  <c r="U20" i="1"/>
  <c r="S20" i="1"/>
  <c r="W19" i="1"/>
  <c r="U19" i="1"/>
  <c r="S19" i="1"/>
  <c r="W18" i="1"/>
  <c r="U18" i="1"/>
  <c r="S18" i="1"/>
  <c r="W17" i="1"/>
  <c r="U17" i="1"/>
  <c r="S17" i="1"/>
  <c r="W16" i="1"/>
  <c r="U16" i="1"/>
  <c r="S16" i="1"/>
  <c r="W15" i="1"/>
  <c r="U15" i="1"/>
  <c r="S15" i="1"/>
  <c r="W14" i="1"/>
  <c r="U14" i="1"/>
  <c r="S14" i="1"/>
  <c r="W13" i="1"/>
  <c r="U13" i="1"/>
  <c r="S13" i="1"/>
  <c r="W12" i="1"/>
  <c r="U12" i="1"/>
  <c r="S12" i="1"/>
  <c r="W11" i="1"/>
  <c r="U11" i="1"/>
  <c r="S11" i="1"/>
  <c r="W10" i="1"/>
  <c r="U10" i="1"/>
  <c r="S10" i="1"/>
  <c r="W9" i="1"/>
  <c r="U9" i="1"/>
  <c r="S9" i="1"/>
  <c r="W8" i="1"/>
  <c r="U8" i="1"/>
  <c r="S8" i="1"/>
  <c r="W7" i="1"/>
  <c r="U7" i="1"/>
  <c r="S7" i="1"/>
  <c r="W6" i="1"/>
  <c r="U6" i="1"/>
  <c r="S6" i="1"/>
  <c r="W5" i="1"/>
  <c r="U5" i="1"/>
  <c r="S5" i="1"/>
</calcChain>
</file>

<file path=xl/sharedStrings.xml><?xml version="1.0" encoding="utf-8"?>
<sst xmlns="http://schemas.openxmlformats.org/spreadsheetml/2006/main" count="98" uniqueCount="83">
  <si>
    <t>４．自転車（年度別）</t>
    <rPh sb="2" eb="5">
      <t>ジテンシャ</t>
    </rPh>
    <rPh sb="6" eb="8">
      <t>ネンド</t>
    </rPh>
    <rPh sb="8" eb="9">
      <t>ベツ</t>
    </rPh>
    <phoneticPr fontId="3"/>
  </si>
  <si>
    <t>調査場</t>
    <rPh sb="0" eb="2">
      <t>チョウサ</t>
    </rPh>
    <rPh sb="2" eb="3">
      <t>バ</t>
    </rPh>
    <phoneticPr fontId="3"/>
  </si>
  <si>
    <t>調査場所</t>
    <rPh sb="0" eb="2">
      <t>チョウサ</t>
    </rPh>
    <rPh sb="2" eb="4">
      <t>バショ</t>
    </rPh>
    <phoneticPr fontId="3"/>
  </si>
  <si>
    <t>方　　　　　　　　　　向</t>
    <rPh sb="0" eb="1">
      <t>カタ</t>
    </rPh>
    <rPh sb="11" eb="12">
      <t>ムカイ</t>
    </rPh>
    <phoneticPr fontId="3"/>
  </si>
  <si>
    <t>平成２２年</t>
    <rPh sb="0" eb="2">
      <t>ヘイセイ</t>
    </rPh>
    <rPh sb="4" eb="5">
      <t>ネン</t>
    </rPh>
    <phoneticPr fontId="3"/>
  </si>
  <si>
    <t>平成２１年</t>
    <rPh sb="0" eb="2">
      <t>ヘイセイ</t>
    </rPh>
    <rPh sb="4" eb="5">
      <t>ネン</t>
    </rPh>
    <phoneticPr fontId="3"/>
  </si>
  <si>
    <t>平成２０年</t>
    <rPh sb="0" eb="2">
      <t>ヘイセイ</t>
    </rPh>
    <rPh sb="4" eb="5">
      <t>ネン</t>
    </rPh>
    <phoneticPr fontId="3"/>
  </si>
  <si>
    <t>平成１９年</t>
    <rPh sb="0" eb="2">
      <t>ヘイセイ</t>
    </rPh>
    <rPh sb="4" eb="5">
      <t>ネン</t>
    </rPh>
    <phoneticPr fontId="3"/>
  </si>
  <si>
    <t>H14.10.5(金）</t>
    <rPh sb="9" eb="10">
      <t>キン</t>
    </rPh>
    <phoneticPr fontId="3"/>
  </si>
  <si>
    <t>所番号</t>
    <rPh sb="0" eb="1">
      <t>ショ</t>
    </rPh>
    <rPh sb="1" eb="3">
      <t>バンゴウ</t>
    </rPh>
    <phoneticPr fontId="3"/>
  </si>
  <si>
    <t>合計</t>
    <rPh sb="0" eb="2">
      <t>ゴウケイ</t>
    </rPh>
    <phoneticPr fontId="3"/>
  </si>
  <si>
    <t>（前年比）</t>
    <rPh sb="1" eb="4">
      <t>ゼンネンヒ</t>
    </rPh>
    <phoneticPr fontId="3"/>
  </si>
  <si>
    <t xml:space="preserve"> 1</t>
  </si>
  <si>
    <t>瀬上←→境田</t>
  </si>
  <si>
    <t xml:space="preserve"> 2</t>
  </si>
  <si>
    <t>神明町←→下地町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</si>
  <si>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</si>
  <si>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</si>
  <si>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</si>
  <si>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</si>
  <si>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</si>
  <si>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</si>
  <si>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</t>
    <phoneticPr fontId="8"/>
  </si>
  <si>
    <t>八町通り→二川町</t>
    <phoneticPr fontId="8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</si>
  <si>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</si>
  <si>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</si>
  <si>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</si>
  <si>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</si>
  <si>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</si>
  <si>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</si>
  <si>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</si>
  <si>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</si>
  <si>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</si>
  <si>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</si>
  <si>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</si>
  <si>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</si>
  <si>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</si>
  <si>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駅←→豊橋郵便局</t>
    <phoneticPr fontId="8"/>
  </si>
  <si>
    <t>14</t>
  </si>
  <si>
    <t>前田町←→南松山</t>
    <rPh sb="0" eb="2">
      <t>マエダ</t>
    </rPh>
    <rPh sb="2" eb="3">
      <t>マチ</t>
    </rPh>
    <rPh sb="5" eb="6">
      <t>ミナミ</t>
    </rPh>
    <rPh sb="6" eb="8">
      <t>マツヤマ</t>
    </rPh>
    <phoneticPr fontId="3"/>
  </si>
  <si>
    <t>15</t>
  </si>
  <si>
    <t>高洲町←→新栄町</t>
  </si>
  <si>
    <t>16-1</t>
    <phoneticPr fontId="3"/>
  </si>
  <si>
    <t>広小路町←→ココニコ</t>
    <phoneticPr fontId="3"/>
  </si>
  <si>
    <t>16-2</t>
    <phoneticPr fontId="3"/>
  </si>
  <si>
    <t>駅←→神明町</t>
    <rPh sb="0" eb="1">
      <t>エキ</t>
    </rPh>
    <rPh sb="3" eb="5">
      <t>ジンメイ</t>
    </rPh>
    <rPh sb="5" eb="6">
      <t>チョウ</t>
    </rPh>
    <phoneticPr fontId="3"/>
  </si>
  <si>
    <t>駅←→守下</t>
    <rPh sb="0" eb="1">
      <t>エキ</t>
    </rPh>
    <rPh sb="3" eb="5">
      <t>モリシタ</t>
    </rPh>
    <phoneticPr fontId="3"/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</si>
  <si>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</si>
  <si>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</si>
  <si>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</si>
  <si>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3"/>
  </si>
  <si>
    <t>20</t>
  </si>
  <si>
    <t>花園通り←→魚町通り</t>
  </si>
  <si>
    <t>-</t>
    <phoneticPr fontId="3"/>
  </si>
  <si>
    <t>21</t>
  </si>
  <si>
    <t>神明町←→吉田大橋</t>
  </si>
  <si>
    <t>22</t>
  </si>
  <si>
    <t>瀬上←→東八町</t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</si>
  <si>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</si>
  <si>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</si>
  <si>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</si>
  <si>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</si>
  <si>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</si>
  <si>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</si>
  <si>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</si>
  <si>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</si>
  <si>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</si>
  <si>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</si>
  <si>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</si>
  <si>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</si>
  <si>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</si>
  <si>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</si>
  <si>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</si>
  <si>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新栄←→往完町</t>
    <rPh sb="0" eb="1">
      <t>シン</t>
    </rPh>
    <rPh sb="1" eb="2">
      <t>サカエ</t>
    </rPh>
    <phoneticPr fontId="3"/>
  </si>
  <si>
    <t>合　　　　計</t>
    <rPh sb="0" eb="1">
      <t>ゴウ</t>
    </rPh>
    <rPh sb="5" eb="6">
      <t>ケイ</t>
    </rPh>
    <phoneticPr fontId="3"/>
  </si>
  <si>
    <t>平成２４年</t>
    <rPh sb="0" eb="2">
      <t>ヘイセイ</t>
    </rPh>
    <rPh sb="4" eb="5">
      <t>ネン</t>
    </rPh>
    <phoneticPr fontId="3"/>
  </si>
  <si>
    <t>平成２５年</t>
    <rPh sb="0" eb="2">
      <t>ヘイセイ</t>
    </rPh>
    <rPh sb="4" eb="5">
      <t>ネン</t>
    </rPh>
    <phoneticPr fontId="3"/>
  </si>
  <si>
    <t>平成２７年</t>
    <rPh sb="0" eb="2">
      <t>ヘイセイ</t>
    </rPh>
    <rPh sb="4" eb="5">
      <t>ネン</t>
    </rPh>
    <phoneticPr fontId="3"/>
  </si>
  <si>
    <t>平成２８年</t>
    <rPh sb="0" eb="2">
      <t>ヘイセイ</t>
    </rPh>
    <rPh sb="4" eb="5">
      <t>ネン</t>
    </rPh>
    <phoneticPr fontId="3"/>
  </si>
  <si>
    <t xml:space="preserve">　花園通り（旧　Ｐｌａｚａ　Ａ前）
</t>
    <phoneticPr fontId="3"/>
  </si>
  <si>
    <t>平成２３年</t>
    <rPh sb="0" eb="2">
      <t>ヘイセイ</t>
    </rPh>
    <rPh sb="4" eb="5">
      <t>ネン</t>
    </rPh>
    <phoneticPr fontId="3"/>
  </si>
  <si>
    <t>平成２６年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</si>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</sst>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.0;[Red]\-#,##0.0"/>
    <numFmt numFmtId="177" formatCode="0.0%"/>
    <numFmt numFmtId="178" formatCode="0_);[Red]\(0\)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6"/>
      <name val="ＭＳ Ｐゴシック"/>
      <family val="3"/>
      <charset val="128"/>
    </font>
    <font>
      <sz val="24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7"/>
      <name val="ＭＳ 明朝"/>
      <family val="1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Border="1">
      <alignment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6" fillId="0" borderId="10" xfId="0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vertical="center" shrinkToFit="1"/>
    </xf>
    <xf numFmtId="38" fontId="1" fillId="0" borderId="11" xfId="1" applyFont="1" applyBorder="1" applyAlignment="1" applyProtection="1">
      <alignment horizontal="right" vertical="center"/>
    </xf>
    <xf numFmtId="176" fontId="1" fillId="0" borderId="12" xfId="1" applyNumberFormat="1" applyFont="1" applyBorder="1">
      <alignment vertical="center"/>
    </xf>
    <xf numFmtId="38" fontId="1" fillId="0" borderId="13" xfId="1" applyFont="1" applyFill="1" applyBorder="1">
      <alignment vertical="center"/>
    </xf>
    <xf numFmtId="176" fontId="1" fillId="0" borderId="14" xfId="1" applyNumberFormat="1" applyFont="1" applyBorder="1">
      <alignment vertical="center"/>
    </xf>
    <xf numFmtId="0" fontId="1" fillId="0" borderId="10" xfId="0" applyFont="1" applyBorder="1">
      <alignment vertical="center"/>
    </xf>
    <xf numFmtId="177" fontId="1" fillId="0" borderId="14" xfId="2" applyNumberFormat="1" applyFont="1" applyBorder="1">
      <alignment vertical="center"/>
    </xf>
    <xf numFmtId="0" fontId="6" fillId="0" borderId="15" xfId="0" applyFont="1" applyBorder="1" applyAlignment="1" applyProtection="1">
      <alignment horizontal="center" vertical="center"/>
      <protection locked="0"/>
    </xf>
    <xf numFmtId="0" fontId="7" fillId="0" borderId="16" xfId="0" applyFont="1" applyBorder="1" applyAlignment="1" applyProtection="1">
      <alignment vertical="center" shrinkToFit="1"/>
    </xf>
    <xf numFmtId="38" fontId="1" fillId="0" borderId="16" xfId="1" applyFont="1" applyBorder="1" applyAlignment="1" applyProtection="1">
      <alignment horizontal="right" vertical="center"/>
    </xf>
    <xf numFmtId="176" fontId="1" fillId="0" borderId="17" xfId="1" applyNumberFormat="1" applyFont="1" applyBorder="1">
      <alignment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177" fontId="1" fillId="0" borderId="17" xfId="2" applyNumberFormat="1" applyFont="1" applyBorder="1">
      <alignment vertical="center"/>
    </xf>
    <xf numFmtId="0" fontId="6" fillId="0" borderId="19" xfId="0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 applyProtection="1">
      <alignment vertical="center" shrinkToFit="1"/>
    </xf>
    <xf numFmtId="38" fontId="1" fillId="0" borderId="20" xfId="1" applyFont="1" applyBorder="1" applyAlignment="1" applyProtection="1">
      <alignment horizontal="right" vertical="center"/>
    </xf>
    <xf numFmtId="38" fontId="1" fillId="0" borderId="18" xfId="1" applyFont="1" applyFill="1" applyBorder="1">
      <alignment vertical="center"/>
    </xf>
    <xf numFmtId="56" fontId="6" fillId="0" borderId="19" xfId="0" quotePrefix="1" applyNumberFormat="1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 applyProtection="1">
      <alignment horizontal="left" vertical="center" shrinkToFit="1"/>
    </xf>
    <xf numFmtId="178" fontId="6" fillId="0" borderId="19" xfId="0" quotePrefix="1" applyNumberFormat="1" applyFont="1" applyBorder="1" applyAlignment="1" applyProtection="1">
      <alignment horizontal="center" vertical="center"/>
      <protection locked="0"/>
    </xf>
    <xf numFmtId="0" fontId="1" fillId="0" borderId="21" xfId="0" applyFont="1" applyBorder="1">
      <alignment vertical="center"/>
    </xf>
    <xf numFmtId="177" fontId="1" fillId="0" borderId="22" xfId="2" applyNumberFormat="1" applyFont="1" applyBorder="1">
      <alignment vertical="center"/>
    </xf>
    <xf numFmtId="0" fontId="6" fillId="0" borderId="15" xfId="0" quotePrefix="1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vertical="center" shrinkToFit="1"/>
    </xf>
    <xf numFmtId="38" fontId="1" fillId="0" borderId="0" xfId="1" applyFont="1" applyBorder="1" applyAlignment="1" applyProtection="1">
      <alignment horizontal="right" vertical="center"/>
    </xf>
    <xf numFmtId="0" fontId="6" fillId="0" borderId="24" xfId="0" applyFont="1" applyBorder="1" applyAlignment="1" applyProtection="1">
      <alignment horizontal="center" vertical="center"/>
      <protection locked="0"/>
    </xf>
    <xf numFmtId="0" fontId="7" fillId="0" borderId="25" xfId="0" applyFont="1" applyBorder="1" applyAlignment="1" applyProtection="1">
      <alignment vertical="center" shrinkToFit="1"/>
    </xf>
    <xf numFmtId="38" fontId="1" fillId="0" borderId="24" xfId="1" applyFont="1" applyBorder="1" applyAlignment="1" applyProtection="1">
      <alignment horizontal="right" vertical="center"/>
    </xf>
    <xf numFmtId="176" fontId="1" fillId="0" borderId="26" xfId="1" applyNumberFormat="1" applyFont="1" applyBorder="1">
      <alignment vertical="center"/>
    </xf>
    <xf numFmtId="38" fontId="1" fillId="0" borderId="27" xfId="1" applyFont="1" applyFill="1" applyBorder="1">
      <alignment vertical="center"/>
    </xf>
    <xf numFmtId="0" fontId="1" fillId="0" borderId="29" xfId="0" applyFont="1" applyBorder="1">
      <alignment vertical="center"/>
    </xf>
    <xf numFmtId="177" fontId="1" fillId="0" borderId="28" xfId="2" applyNumberFormat="1" applyFont="1" applyBorder="1">
      <alignment vertical="center"/>
    </xf>
    <xf numFmtId="38" fontId="9" fillId="0" borderId="31" xfId="1" applyFont="1" applyBorder="1" applyAlignment="1">
      <alignment horizontal="right" vertical="center"/>
    </xf>
    <xf numFmtId="38" fontId="9" fillId="0" borderId="31" xfId="1" applyFont="1" applyBorder="1">
      <alignment vertical="center"/>
    </xf>
    <xf numFmtId="0" fontId="9" fillId="0" borderId="33" xfId="0" applyFont="1" applyBorder="1">
      <alignment vertical="center"/>
    </xf>
    <xf numFmtId="0" fontId="9" fillId="0" borderId="34" xfId="0" applyFont="1" applyBorder="1">
      <alignment vertical="center"/>
    </xf>
    <xf numFmtId="0" fontId="9" fillId="0" borderId="0" xfId="0" applyFont="1">
      <alignment vertical="center"/>
    </xf>
    <xf numFmtId="0" fontId="0" fillId="0" borderId="0" xfId="0" applyFill="1" applyBorder="1">
      <alignment vertical="center"/>
    </xf>
    <xf numFmtId="57" fontId="0" fillId="0" borderId="0" xfId="0" applyNumberFormat="1" applyAlignment="1"/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38" fontId="7" fillId="0" borderId="11" xfId="1" applyFont="1" applyBorder="1" applyAlignment="1" applyProtection="1">
      <alignment horizontal="right" vertical="center"/>
    </xf>
    <xf numFmtId="176" fontId="7" fillId="0" borderId="12" xfId="1" applyNumberFormat="1" applyFont="1" applyBorder="1">
      <alignment vertical="center"/>
    </xf>
    <xf numFmtId="38" fontId="7" fillId="0" borderId="16" xfId="1" applyFont="1" applyBorder="1" applyAlignment="1" applyProtection="1">
      <alignment horizontal="right" vertical="center"/>
    </xf>
    <xf numFmtId="176" fontId="7" fillId="0" borderId="17" xfId="1" applyNumberFormat="1" applyFont="1" applyBorder="1">
      <alignment vertical="center"/>
    </xf>
    <xf numFmtId="38" fontId="7" fillId="0" borderId="20" xfId="1" applyFont="1" applyBorder="1" applyAlignment="1" applyProtection="1">
      <alignment horizontal="right" vertical="center"/>
    </xf>
    <xf numFmtId="176" fontId="7" fillId="0" borderId="17" xfId="1" applyNumberFormat="1" applyFont="1" applyBorder="1" applyAlignment="1">
      <alignment horizontal="center" vertical="center"/>
    </xf>
    <xf numFmtId="38" fontId="7" fillId="0" borderId="0" xfId="1" applyFont="1" applyBorder="1" applyAlignment="1" applyProtection="1">
      <alignment horizontal="right" vertical="center"/>
    </xf>
    <xf numFmtId="38" fontId="7" fillId="0" borderId="27" xfId="1" applyFont="1" applyBorder="1" applyAlignment="1" applyProtection="1">
      <alignment horizontal="right" vertical="center"/>
    </xf>
    <xf numFmtId="176" fontId="7" fillId="0" borderId="26" xfId="1" applyNumberFormat="1" applyFont="1" applyBorder="1">
      <alignment vertical="center"/>
    </xf>
    <xf numFmtId="38" fontId="7" fillId="0" borderId="24" xfId="1" applyFont="1" applyBorder="1" applyAlignment="1" applyProtection="1">
      <alignment horizontal="right" vertical="center"/>
    </xf>
    <xf numFmtId="38" fontId="7" fillId="0" borderId="39" xfId="1" applyFont="1" applyBorder="1" applyAlignment="1" applyProtection="1">
      <alignment horizontal="right" vertical="center"/>
    </xf>
    <xf numFmtId="38" fontId="7" fillId="0" borderId="40" xfId="1" applyFont="1" applyBorder="1" applyAlignment="1" applyProtection="1">
      <alignment horizontal="right" vertical="center"/>
    </xf>
    <xf numFmtId="38" fontId="7" fillId="0" borderId="41" xfId="1" applyFont="1" applyBorder="1" applyAlignment="1" applyProtection="1">
      <alignment horizontal="right" vertical="center"/>
    </xf>
    <xf numFmtId="38" fontId="7" fillId="0" borderId="41" xfId="1" applyFont="1" applyBorder="1" applyAlignment="1" applyProtection="1">
      <alignment horizontal="center" vertical="center"/>
    </xf>
    <xf numFmtId="38" fontId="7" fillId="0" borderId="9" xfId="1" applyFont="1" applyBorder="1" applyAlignment="1" applyProtection="1">
      <alignment horizontal="right" vertical="center"/>
    </xf>
    <xf numFmtId="0" fontId="7" fillId="0" borderId="35" xfId="0" applyFont="1" applyBorder="1" applyAlignment="1" applyProtection="1">
      <alignment horizontal="center" vertical="center" shrinkToFit="1"/>
    </xf>
    <xf numFmtId="0" fontId="7" fillId="0" borderId="40" xfId="0" applyFont="1" applyBorder="1" applyAlignment="1" applyProtection="1">
      <alignment horizontal="center" vertical="center" shrinkToFit="1"/>
    </xf>
    <xf numFmtId="0" fontId="7" fillId="0" borderId="41" xfId="0" applyFont="1" applyBorder="1" applyAlignment="1" applyProtection="1">
      <alignment horizontal="center" vertical="center" shrinkToFit="1"/>
    </xf>
    <xf numFmtId="0" fontId="7" fillId="0" borderId="9" xfId="0" applyFont="1" applyBorder="1" applyAlignment="1" applyProtection="1">
      <alignment horizontal="center" vertical="center" shrinkToFit="1"/>
    </xf>
    <xf numFmtId="0" fontId="7" fillId="0" borderId="42" xfId="0" applyFont="1" applyBorder="1" applyAlignment="1" applyProtection="1">
      <alignment horizontal="center" vertical="center" shrinkToFi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57" fontId="5" fillId="0" borderId="4" xfId="0" applyNumberFormat="1" applyFont="1" applyBorder="1" applyAlignment="1">
      <alignment horizontal="center" vertical="center"/>
    </xf>
    <xf numFmtId="57" fontId="5" fillId="0" borderId="2" xfId="0" applyNumberFormat="1" applyFont="1" applyBorder="1" applyAlignment="1">
      <alignment horizontal="center" vertical="center"/>
    </xf>
    <xf numFmtId="176" fontId="7" fillId="0" borderId="17" xfId="1" applyNumberFormat="1" applyFont="1" applyBorder="1" applyAlignment="1">
      <alignment horizontal="right" vertical="center"/>
    </xf>
    <xf numFmtId="38" fontId="10" fillId="0" borderId="37" xfId="1" applyFont="1" applyBorder="1" applyAlignment="1">
      <alignment horizontal="center" vertical="center"/>
    </xf>
    <xf numFmtId="38" fontId="10" fillId="0" borderId="38" xfId="1" applyFont="1" applyBorder="1" applyAlignment="1">
      <alignment horizontal="center" vertical="center"/>
    </xf>
    <xf numFmtId="38" fontId="7" fillId="0" borderId="44" xfId="1" applyFont="1" applyBorder="1" applyAlignment="1" applyProtection="1">
      <alignment horizontal="right" vertical="center" shrinkToFit="1"/>
    </xf>
    <xf numFmtId="176" fontId="7" fillId="0" borderId="14" xfId="1" applyNumberFormat="1" applyFont="1" applyBorder="1" applyAlignment="1" applyProtection="1">
      <alignment horizontal="right" vertical="center" shrinkToFit="1"/>
    </xf>
    <xf numFmtId="38" fontId="7" fillId="0" borderId="15" xfId="1" applyFont="1" applyBorder="1" applyAlignment="1" applyProtection="1">
      <alignment horizontal="right" vertical="center" shrinkToFit="1"/>
    </xf>
    <xf numFmtId="176" fontId="7" fillId="0" borderId="17" xfId="1" applyNumberFormat="1" applyFont="1" applyBorder="1" applyAlignment="1" applyProtection="1">
      <alignment horizontal="right" vertical="center" shrinkToFit="1"/>
    </xf>
    <xf numFmtId="38" fontId="7" fillId="0" borderId="19" xfId="1" applyFont="1" applyBorder="1" applyAlignment="1" applyProtection="1">
      <alignment horizontal="right" vertical="center" shrinkToFit="1"/>
    </xf>
    <xf numFmtId="38" fontId="7" fillId="0" borderId="23" xfId="1" applyFont="1" applyBorder="1" applyAlignment="1" applyProtection="1">
      <alignment horizontal="right" vertical="center" shrinkToFit="1"/>
    </xf>
    <xf numFmtId="38" fontId="7" fillId="0" borderId="24" xfId="1" applyFont="1" applyBorder="1" applyAlignment="1" applyProtection="1">
      <alignment horizontal="right" vertical="center" shrinkToFit="1"/>
    </xf>
    <xf numFmtId="176" fontId="7" fillId="0" borderId="26" xfId="1" applyNumberFormat="1" applyFont="1" applyBorder="1" applyAlignment="1" applyProtection="1">
      <alignment horizontal="right" vertical="center" shrinkToFit="1"/>
    </xf>
    <xf numFmtId="38" fontId="11" fillId="0" borderId="5" xfId="0" applyNumberFormat="1" applyFont="1" applyBorder="1">
      <alignment vertical="center"/>
    </xf>
    <xf numFmtId="38" fontId="9" fillId="0" borderId="43" xfId="1" applyFont="1" applyBorder="1" applyAlignment="1">
      <alignment horizontal="right" vertical="center"/>
    </xf>
    <xf numFmtId="0" fontId="9" fillId="0" borderId="6" xfId="0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2" xfId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0" fillId="0" borderId="4" xfId="0" applyBorder="1" applyAlignment="1">
      <alignment horizontal="distributed" vertical="center" indent="1"/>
    </xf>
    <xf numFmtId="0" fontId="0" fillId="0" borderId="32" xfId="0" applyBorder="1" applyAlignment="1">
      <alignment horizontal="distributed" vertical="center" indent="1"/>
    </xf>
    <xf numFmtId="0" fontId="0" fillId="0" borderId="3" xfId="0" applyBorder="1" applyAlignment="1">
      <alignment horizontal="center" vertical="center"/>
    </xf>
    <xf numFmtId="0" fontId="0" fillId="0" borderId="6" xfId="0" applyBorder="1">
      <alignment vertical="center"/>
    </xf>
  </cellXfs>
  <cellStyles count="3">
    <cellStyle name="パーセント 2" xfId="2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40%20&#27497;&#34892;&#32773;&#30007;&#23376;&#65288;&#24180;&#24230;&#21029;&#65289;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40%20&#27497;&#34892;&#32773;&#30007;&#23376;&#65288;&#24180;&#24230;&#21029;&#65289;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年度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 xml:space="preserve">  吉田大橋（豊城中学校前、吉田神社前）</v>
          </cell>
        </row>
        <row r="7">
          <cell r="B7" t="str">
            <v xml:space="preserve">  牛川境橋（鈴木製材所前）</v>
          </cell>
        </row>
        <row r="8">
          <cell r="B8" t="str">
            <v xml:space="preserve">  青陵街道（東田中郷町）</v>
          </cell>
        </row>
        <row r="9">
          <cell r="B9" t="str">
            <v xml:space="preserve">  東 郷 町（丸地米穀店）</v>
          </cell>
        </row>
        <row r="11">
          <cell r="B11" t="str">
            <v xml:space="preserve">  向 山 町（児童公園前）</v>
          </cell>
        </row>
        <row r="12">
          <cell r="B12" t="str">
            <v xml:space="preserve">  愛 大 前（南部交番前）</v>
          </cell>
        </row>
        <row r="13">
          <cell r="B13" t="str">
            <v xml:space="preserve">  藤 沢 町（とんかつの武蔵前）</v>
          </cell>
        </row>
        <row r="14">
          <cell r="B14" t="str">
            <v xml:space="preserve">  蒲郡街道（ヤマト運輸前）</v>
          </cell>
        </row>
        <row r="15">
          <cell r="B15" t="str">
            <v xml:space="preserve">  大橋通り（清須屋商会前）</v>
          </cell>
        </row>
        <row r="16">
          <cell r="B16" t="str">
            <v xml:space="preserve">  広小路通２丁目（近畿日本ツーリスト前）</v>
          </cell>
        </row>
        <row r="17">
          <cell r="B17" t="str">
            <v xml:space="preserve">  駅前大通北（野村證券前、豊橋信用金庫お客様相談室前）</v>
          </cell>
        </row>
        <row r="18">
          <cell r="B18" t="str">
            <v>　新川小学校（新川小学校前）</v>
          </cell>
        </row>
        <row r="19">
          <cell r="B19" t="str">
            <v xml:space="preserve">  高 洲 町（東海交通前）</v>
          </cell>
        </row>
        <row r="20">
          <cell r="B20" t="str">
            <v xml:space="preserve">  ときわ通り（精文館横）</v>
          </cell>
        </row>
        <row r="21">
          <cell r="B21" t="str">
            <v>　広小路通１丁目（精文館前）</v>
          </cell>
        </row>
        <row r="22">
          <cell r="B22" t="str">
            <v xml:space="preserve">  大橋通り（豊橋商工会議所前）</v>
          </cell>
        </row>
        <row r="23">
          <cell r="B23" t="str">
            <v xml:space="preserve">  札木通り（梅鉢屋前）</v>
          </cell>
        </row>
        <row r="24">
          <cell r="B24" t="str">
            <v xml:space="preserve">  往完町（豊川信用金庫　西支店前）</v>
          </cell>
        </row>
        <row r="26">
          <cell r="B26" t="str">
            <v xml:space="preserve">  魚　 町（神明公園前）</v>
          </cell>
        </row>
        <row r="27">
          <cell r="B27" t="str">
            <v xml:space="preserve">  八   町 （タキカワ整形外科クリニック前、豊橋信用金庫　東支店前）</v>
          </cell>
        </row>
        <row r="28">
          <cell r="B28" t="str">
            <v xml:space="preserve">  岩 田 町（岩田運動公園前）</v>
          </cell>
        </row>
        <row r="29">
          <cell r="B29" t="str">
            <v xml:space="preserve">  豊橋商業高校前</v>
          </cell>
        </row>
        <row r="30">
          <cell r="B30" t="str">
            <v xml:space="preserve">  小 畷 町（お福餅前）</v>
          </cell>
        </row>
        <row r="31">
          <cell r="B31" t="str">
            <v xml:space="preserve">  大 山 塚（花田跨線橋）</v>
          </cell>
        </row>
        <row r="32">
          <cell r="B32" t="str">
            <v xml:space="preserve">  城 海 津（跨線橋）</v>
          </cell>
        </row>
        <row r="33">
          <cell r="B33" t="str">
            <v xml:space="preserve">  下 地 町（ヤマサちくわ前）</v>
          </cell>
        </row>
        <row r="34">
          <cell r="B34" t="str">
            <v xml:space="preserve">  白 河 町（サーラ前）</v>
          </cell>
        </row>
        <row r="35">
          <cell r="B35" t="str">
            <v xml:space="preserve">  豊橋環状線（豊橋信用金庫　西支店前）</v>
          </cell>
        </row>
        <row r="36">
          <cell r="B36" t="str">
            <v>　広小路通３丁目（はんこやカワイ前）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年度別"/>
    </sheetNames>
    <sheetDataSet>
      <sheetData sheetId="0">
        <row r="10">
          <cell r="B10" t="str">
            <v xml:space="preserve">  伝 馬 町 （豊川信用金庫　三ノ輪支店）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file:///\\aichi-tea\hirobaT\&#24179;&#25104;&#65298;&#65299;&#24180;&#24230;\H23&#20132;&#36890;&#37327;&#35519;&#26619;\H22&#20874;&#23376;(&#21360;&#21047;)\p44&#33258;&#36578;&#36554;&#65288;&#24180;&#24230;&#21029;&#65289;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0"/>
  <sheetViews>
    <sheetView tabSelected="1" view="pageBreakPreview" zoomScale="55" zoomScaleNormal="75" zoomScaleSheetLayoutView="55" workbookViewId="0">
      <selection activeCell="A3" sqref="A3:O37"/>
    </sheetView>
  </sheetViews>
  <sheetFormatPr defaultRowHeight="13.5" x14ac:dyDescent="0.15"/>
  <cols>
    <col min="1" max="1" width="9.625" customWidth="1"/>
    <col min="2" max="2" width="57.875" customWidth="1"/>
    <col min="3" max="3" width="33.125" customWidth="1"/>
    <col min="4" max="5" width="11.875" customWidth="1"/>
    <col min="6" max="6" width="12.5" customWidth="1"/>
    <col min="7" max="7" width="11.875" customWidth="1"/>
    <col min="8" max="8" width="12.5" customWidth="1"/>
    <col min="9" max="9" width="11.875" customWidth="1"/>
    <col min="10" max="11" width="12.75" customWidth="1"/>
    <col min="12" max="20" width="12.625" customWidth="1"/>
    <col min="21" max="21" width="12.25" customWidth="1"/>
    <col min="22" max="22" width="0.25" hidden="1" customWidth="1"/>
    <col min="23" max="23" width="7.5" hidden="1" customWidth="1"/>
    <col min="24" max="24" width="15" customWidth="1"/>
    <col min="25" max="25" width="11.75" bestFit="1" customWidth="1"/>
    <col min="28" max="29" width="11.375" customWidth="1"/>
    <col min="30" max="30" width="11" customWidth="1"/>
  </cols>
  <sheetData>
    <row r="1" spans="1:27" ht="30" customHeight="1" x14ac:dyDescent="0.15">
      <c r="A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49"/>
      <c r="P1" s="2"/>
      <c r="Q1" s="49"/>
      <c r="S1" s="49"/>
      <c r="U1" s="49"/>
    </row>
    <row r="2" spans="1:27" ht="7.5" customHeight="1" thickBot="1" x14ac:dyDescent="0.2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7" ht="24" customHeight="1" thickBot="1" x14ac:dyDescent="0.2">
      <c r="A3" s="4" t="s">
        <v>1</v>
      </c>
      <c r="B3" s="97" t="s">
        <v>2</v>
      </c>
      <c r="C3" s="99" t="s">
        <v>3</v>
      </c>
      <c r="D3" s="93" t="s">
        <v>82</v>
      </c>
      <c r="E3" s="94"/>
      <c r="F3" s="93" t="s">
        <v>78</v>
      </c>
      <c r="G3" s="94"/>
      <c r="H3" s="93" t="s">
        <v>77</v>
      </c>
      <c r="I3" s="94"/>
      <c r="J3" s="93" t="s">
        <v>81</v>
      </c>
      <c r="K3" s="94"/>
      <c r="L3" s="93" t="s">
        <v>76</v>
      </c>
      <c r="M3" s="94"/>
      <c r="N3" s="93" t="s">
        <v>75</v>
      </c>
      <c r="O3" s="94"/>
      <c r="P3" s="75" t="s">
        <v>80</v>
      </c>
      <c r="Q3" s="76"/>
      <c r="R3" s="75" t="s">
        <v>4</v>
      </c>
      <c r="S3" s="76"/>
      <c r="T3" s="75" t="s">
        <v>5</v>
      </c>
      <c r="U3" s="76"/>
      <c r="V3" s="75" t="s">
        <v>6</v>
      </c>
      <c r="W3" s="76"/>
      <c r="X3" s="77" t="s">
        <v>7</v>
      </c>
      <c r="Y3" s="78"/>
      <c r="Z3" s="72" t="s">
        <v>8</v>
      </c>
      <c r="AA3" s="73"/>
    </row>
    <row r="4" spans="1:27" ht="24" customHeight="1" thickBot="1" x14ac:dyDescent="0.2">
      <c r="A4" s="5" t="s">
        <v>9</v>
      </c>
      <c r="B4" s="98"/>
      <c r="C4" s="100"/>
      <c r="D4" s="80" t="s">
        <v>10</v>
      </c>
      <c r="E4" s="81" t="s">
        <v>11</v>
      </c>
      <c r="F4" s="80" t="str">
        <f t="shared" ref="F4" si="0">H4</f>
        <v>合計</v>
      </c>
      <c r="G4" s="81" t="str">
        <f t="shared" ref="G4" si="1">I4</f>
        <v>（前年比）</v>
      </c>
      <c r="H4" s="80" t="str">
        <f t="shared" ref="H4" si="2">J4</f>
        <v>合計</v>
      </c>
      <c r="I4" s="81" t="str">
        <f t="shared" ref="I4" si="3">K4</f>
        <v>（前年比）</v>
      </c>
      <c r="J4" s="80" t="str">
        <f t="shared" ref="J4:O4" si="4">L4</f>
        <v>合計</v>
      </c>
      <c r="K4" s="81" t="str">
        <f t="shared" si="4"/>
        <v>（前年比）</v>
      </c>
      <c r="L4" s="80" t="str">
        <f t="shared" si="4"/>
        <v>合計</v>
      </c>
      <c r="M4" s="81" t="str">
        <f t="shared" si="4"/>
        <v>（前年比）</v>
      </c>
      <c r="N4" s="80" t="str">
        <f t="shared" si="4"/>
        <v>合計</v>
      </c>
      <c r="O4" s="81" t="str">
        <f t="shared" si="4"/>
        <v>（前年比）</v>
      </c>
      <c r="P4" s="50" t="s">
        <v>10</v>
      </c>
      <c r="Q4" s="51" t="s">
        <v>11</v>
      </c>
      <c r="R4" s="50" t="s">
        <v>10</v>
      </c>
      <c r="S4" s="51" t="s">
        <v>11</v>
      </c>
      <c r="T4" s="50" t="s">
        <v>10</v>
      </c>
      <c r="U4" s="51" t="s">
        <v>11</v>
      </c>
      <c r="V4" s="50" t="s">
        <v>10</v>
      </c>
      <c r="W4" s="51" t="s">
        <v>11</v>
      </c>
      <c r="X4" s="6" t="s">
        <v>10</v>
      </c>
      <c r="Y4" s="7" t="s">
        <v>11</v>
      </c>
      <c r="Z4" s="6" t="s">
        <v>10</v>
      </c>
      <c r="AA4" s="7" t="s">
        <v>11</v>
      </c>
    </row>
    <row r="5" spans="1:27" ht="25.5" customHeight="1" x14ac:dyDescent="0.15">
      <c r="A5" s="8" t="s">
        <v>12</v>
      </c>
      <c r="B5" s="9" t="str">
        <f>[1]歩行者男年度別!B5</f>
        <v xml:space="preserve">  元 下 地(商工信用前）</v>
      </c>
      <c r="C5" s="67" t="s">
        <v>13</v>
      </c>
      <c r="D5" s="82">
        <v>150</v>
      </c>
      <c r="E5" s="83">
        <f>D5/F5</f>
        <v>0.73891625615763545</v>
      </c>
      <c r="F5" s="82">
        <v>203</v>
      </c>
      <c r="G5" s="83">
        <f>F5/H5</f>
        <v>1.1599999999999999</v>
      </c>
      <c r="H5" s="82">
        <v>175</v>
      </c>
      <c r="I5" s="83">
        <f>H5/J5</f>
        <v>1.1589403973509933</v>
      </c>
      <c r="J5" s="82">
        <v>151</v>
      </c>
      <c r="K5" s="83">
        <f>J5/L5</f>
        <v>1.1615384615384616</v>
      </c>
      <c r="L5" s="82">
        <v>130</v>
      </c>
      <c r="M5" s="83">
        <f>L5/N5</f>
        <v>0.60465116279069764</v>
      </c>
      <c r="N5" s="82">
        <v>215</v>
      </c>
      <c r="O5" s="83">
        <f>N5/P5</f>
        <v>1.1436170212765957</v>
      </c>
      <c r="P5" s="52">
        <v>188</v>
      </c>
      <c r="Q5" s="53">
        <f>P5/R5</f>
        <v>1.0621468926553672</v>
      </c>
      <c r="R5" s="62">
        <v>177</v>
      </c>
      <c r="S5" s="53">
        <f>R5/T5</f>
        <v>0.96721311475409832</v>
      </c>
      <c r="T5" s="10">
        <v>183</v>
      </c>
      <c r="U5" s="11">
        <f>T5/V5</f>
        <v>0.48031496062992124</v>
      </c>
      <c r="V5" s="10">
        <v>381</v>
      </c>
      <c r="W5" s="11">
        <f>V5/X5</f>
        <v>1.7887323943661972</v>
      </c>
      <c r="X5" s="12">
        <v>213</v>
      </c>
      <c r="Y5" s="11">
        <v>1.3067484662576687</v>
      </c>
      <c r="Z5" s="14">
        <v>267</v>
      </c>
      <c r="AA5" s="15">
        <v>1.0549999999999999</v>
      </c>
    </row>
    <row r="6" spans="1:27" ht="25.5" customHeight="1" x14ac:dyDescent="0.15">
      <c r="A6" s="16" t="s">
        <v>14</v>
      </c>
      <c r="B6" s="17" t="str">
        <f>[1]歩行者男年度別!B6</f>
        <v xml:space="preserve">  吉田大橋（豊城中学校前、吉田神社前）</v>
      </c>
      <c r="C6" s="68" t="s">
        <v>15</v>
      </c>
      <c r="D6" s="84">
        <v>708</v>
      </c>
      <c r="E6" s="85">
        <f t="shared" ref="E6:E36" si="5">D6/F6</f>
        <v>0.88944723618090449</v>
      </c>
      <c r="F6" s="84">
        <v>796</v>
      </c>
      <c r="G6" s="85">
        <f t="shared" ref="G6:G36" si="6">F6/H6</f>
        <v>1.0934065934065933</v>
      </c>
      <c r="H6" s="84">
        <v>728</v>
      </c>
      <c r="I6" s="85">
        <f t="shared" ref="I6:I36" si="7">H6/J6</f>
        <v>1.0627737226277372</v>
      </c>
      <c r="J6" s="84">
        <v>685</v>
      </c>
      <c r="K6" s="85">
        <f t="shared" ref="K6:K36" si="8">J6/L6</f>
        <v>1.1629881154499151</v>
      </c>
      <c r="L6" s="84">
        <v>589</v>
      </c>
      <c r="M6" s="85">
        <f t="shared" ref="M6:M36" si="9">L6/N6</f>
        <v>0.87388724035608312</v>
      </c>
      <c r="N6" s="84">
        <v>674</v>
      </c>
      <c r="O6" s="85">
        <f t="shared" ref="O6:O36" si="10">N6/P6</f>
        <v>0.84567126725219577</v>
      </c>
      <c r="P6" s="54">
        <v>797</v>
      </c>
      <c r="Q6" s="55">
        <f t="shared" ref="Q6:Q24" si="11">P6/R6</f>
        <v>0.76560999039385202</v>
      </c>
      <c r="R6" s="63">
        <v>1041</v>
      </c>
      <c r="S6" s="55">
        <f t="shared" ref="S6:S36" si="12">R6/T6</f>
        <v>1.5796661608497724</v>
      </c>
      <c r="T6" s="18">
        <v>659</v>
      </c>
      <c r="U6" s="19">
        <f t="shared" ref="U6:U36" si="13">T6/V6</f>
        <v>0.96627565982404695</v>
      </c>
      <c r="V6" s="18">
        <v>682</v>
      </c>
      <c r="W6" s="19">
        <f t="shared" ref="W6:W36" si="14">V6/X6</f>
        <v>0.79766081871345029</v>
      </c>
      <c r="X6" s="20">
        <v>855</v>
      </c>
      <c r="Y6" s="13">
        <v>1.1601085481682496</v>
      </c>
      <c r="Z6" s="21">
        <v>733</v>
      </c>
      <c r="AA6" s="22">
        <v>1.355</v>
      </c>
    </row>
    <row r="7" spans="1:27" ht="25.5" customHeight="1" x14ac:dyDescent="0.15">
      <c r="A7" s="23" t="s">
        <v>16</v>
      </c>
      <c r="B7" s="24" t="str">
        <f>[1]歩行者男年度別!B7</f>
        <v xml:space="preserve">  牛川境橋（鈴木製材所前）</v>
      </c>
      <c r="C7" s="69" t="s">
        <v>17</v>
      </c>
      <c r="D7" s="86">
        <v>624</v>
      </c>
      <c r="E7" s="85">
        <f t="shared" si="5"/>
        <v>0.83199999999999996</v>
      </c>
      <c r="F7" s="86">
        <v>750</v>
      </c>
      <c r="G7" s="85">
        <f t="shared" si="6"/>
        <v>1.179245283018868</v>
      </c>
      <c r="H7" s="86">
        <v>636</v>
      </c>
      <c r="I7" s="85">
        <f t="shared" si="7"/>
        <v>1.3736501079913608</v>
      </c>
      <c r="J7" s="86">
        <v>463</v>
      </c>
      <c r="K7" s="85">
        <f t="shared" si="8"/>
        <v>0.95661157024793386</v>
      </c>
      <c r="L7" s="86">
        <v>484</v>
      </c>
      <c r="M7" s="85">
        <f t="shared" si="9"/>
        <v>0.90806754221388364</v>
      </c>
      <c r="N7" s="86">
        <v>533</v>
      </c>
      <c r="O7" s="85">
        <f t="shared" si="10"/>
        <v>0.95519713261648742</v>
      </c>
      <c r="P7" s="56">
        <v>558</v>
      </c>
      <c r="Q7" s="55">
        <f t="shared" si="11"/>
        <v>1.0449438202247192</v>
      </c>
      <c r="R7" s="64">
        <v>534</v>
      </c>
      <c r="S7" s="55">
        <f t="shared" si="12"/>
        <v>1.0920245398773005</v>
      </c>
      <c r="T7" s="25">
        <v>489</v>
      </c>
      <c r="U7" s="19">
        <f t="shared" si="13"/>
        <v>0.94767441860465118</v>
      </c>
      <c r="V7" s="25">
        <v>516</v>
      </c>
      <c r="W7" s="19">
        <f t="shared" si="14"/>
        <v>1.0424242424242425</v>
      </c>
      <c r="X7" s="26">
        <v>495</v>
      </c>
      <c r="Y7" s="13">
        <v>1.367403314917127</v>
      </c>
      <c r="Z7" s="21">
        <v>412</v>
      </c>
      <c r="AA7" s="22">
        <v>1.2829999999999999</v>
      </c>
    </row>
    <row r="8" spans="1:27" ht="25.5" customHeight="1" x14ac:dyDescent="0.15">
      <c r="A8" s="23" t="s">
        <v>18</v>
      </c>
      <c r="B8" s="24" t="str">
        <f>[1]歩行者男年度別!B8</f>
        <v xml:space="preserve">  青陵街道（東田中郷町）</v>
      </c>
      <c r="C8" s="69" t="s">
        <v>19</v>
      </c>
      <c r="D8" s="86">
        <v>327</v>
      </c>
      <c r="E8" s="85">
        <f t="shared" si="5"/>
        <v>0.69426751592356684</v>
      </c>
      <c r="F8" s="86">
        <v>471</v>
      </c>
      <c r="G8" s="85">
        <f t="shared" si="6"/>
        <v>0.96913580246913578</v>
      </c>
      <c r="H8" s="86">
        <v>486</v>
      </c>
      <c r="I8" s="85">
        <f t="shared" si="7"/>
        <v>1.5235109717868338</v>
      </c>
      <c r="J8" s="86">
        <v>319</v>
      </c>
      <c r="K8" s="85">
        <f t="shared" si="8"/>
        <v>1.0257234726688103</v>
      </c>
      <c r="L8" s="86">
        <v>311</v>
      </c>
      <c r="M8" s="85">
        <f t="shared" si="9"/>
        <v>0.87853107344632764</v>
      </c>
      <c r="N8" s="86">
        <v>354</v>
      </c>
      <c r="O8" s="85">
        <f t="shared" si="10"/>
        <v>0.7901785714285714</v>
      </c>
      <c r="P8" s="56">
        <v>448</v>
      </c>
      <c r="Q8" s="55">
        <f t="shared" si="11"/>
        <v>1.1228070175438596</v>
      </c>
      <c r="R8" s="64">
        <v>399</v>
      </c>
      <c r="S8" s="55">
        <f t="shared" si="12"/>
        <v>0.97555012224938875</v>
      </c>
      <c r="T8" s="25">
        <v>409</v>
      </c>
      <c r="U8" s="19">
        <f t="shared" si="13"/>
        <v>0.85564853556485354</v>
      </c>
      <c r="V8" s="25">
        <v>478</v>
      </c>
      <c r="W8" s="19">
        <f t="shared" si="14"/>
        <v>1.3579545454545454</v>
      </c>
      <c r="X8" s="26">
        <v>352</v>
      </c>
      <c r="Y8" s="13">
        <v>1.1318327974276527</v>
      </c>
      <c r="Z8" s="21">
        <v>426</v>
      </c>
      <c r="AA8" s="22">
        <v>0.93400000000000005</v>
      </c>
    </row>
    <row r="9" spans="1:27" ht="25.5" customHeight="1" x14ac:dyDescent="0.15">
      <c r="A9" s="23" t="s">
        <v>20</v>
      </c>
      <c r="B9" s="24" t="str">
        <f>[1]歩行者男年度別!B9</f>
        <v xml:space="preserve">  東 郷 町（丸地米穀店）</v>
      </c>
      <c r="C9" s="69" t="s">
        <v>21</v>
      </c>
      <c r="D9" s="86">
        <v>140</v>
      </c>
      <c r="E9" s="85">
        <f t="shared" si="5"/>
        <v>0.68965517241379315</v>
      </c>
      <c r="F9" s="86">
        <v>203</v>
      </c>
      <c r="G9" s="85">
        <f t="shared" si="6"/>
        <v>1.0357142857142858</v>
      </c>
      <c r="H9" s="86">
        <v>196</v>
      </c>
      <c r="I9" s="85">
        <f t="shared" si="7"/>
        <v>1.4736842105263157</v>
      </c>
      <c r="J9" s="86">
        <v>133</v>
      </c>
      <c r="K9" s="85">
        <f t="shared" si="8"/>
        <v>1.3168316831683169</v>
      </c>
      <c r="L9" s="86">
        <v>101</v>
      </c>
      <c r="M9" s="85">
        <f t="shared" si="9"/>
        <v>0.43722943722943725</v>
      </c>
      <c r="N9" s="86">
        <v>231</v>
      </c>
      <c r="O9" s="85">
        <f t="shared" si="10"/>
        <v>0.88505747126436785</v>
      </c>
      <c r="P9" s="56">
        <v>261</v>
      </c>
      <c r="Q9" s="55">
        <f t="shared" si="11"/>
        <v>1.154867256637168</v>
      </c>
      <c r="R9" s="64">
        <v>226</v>
      </c>
      <c r="S9" s="55">
        <f t="shared" si="12"/>
        <v>0.85283018867924532</v>
      </c>
      <c r="T9" s="25">
        <v>265</v>
      </c>
      <c r="U9" s="19">
        <f t="shared" si="13"/>
        <v>1.0433070866141732</v>
      </c>
      <c r="V9" s="25">
        <v>254</v>
      </c>
      <c r="W9" s="19">
        <f t="shared" si="14"/>
        <v>0.86394557823129248</v>
      </c>
      <c r="X9" s="26">
        <v>294</v>
      </c>
      <c r="Y9" s="13">
        <v>1.4923857868020305</v>
      </c>
      <c r="Z9" s="21">
        <v>234</v>
      </c>
      <c r="AA9" s="22">
        <v>1.4359999999999999</v>
      </c>
    </row>
    <row r="10" spans="1:27" ht="25.5" customHeight="1" x14ac:dyDescent="0.15">
      <c r="A10" s="27" t="s">
        <v>22</v>
      </c>
      <c r="B10" s="24" t="str">
        <f>[2]歩行者男年度別!B10</f>
        <v xml:space="preserve">  伝 馬 町 （豊川信用金庫　三ノ輪支店）</v>
      </c>
      <c r="C10" s="69" t="s">
        <v>23</v>
      </c>
      <c r="D10" s="86">
        <v>327</v>
      </c>
      <c r="E10" s="85">
        <f t="shared" si="5"/>
        <v>1.9698795180722892</v>
      </c>
      <c r="F10" s="86">
        <v>166</v>
      </c>
      <c r="G10" s="85">
        <f t="shared" si="6"/>
        <v>0.78672985781990523</v>
      </c>
      <c r="H10" s="86">
        <v>211</v>
      </c>
      <c r="I10" s="85">
        <f t="shared" si="7"/>
        <v>0.36192109777015435</v>
      </c>
      <c r="J10" s="86">
        <v>583</v>
      </c>
      <c r="K10" s="85">
        <f t="shared" si="8"/>
        <v>3.2209944751381214</v>
      </c>
      <c r="L10" s="86">
        <v>181</v>
      </c>
      <c r="M10" s="85">
        <f t="shared" si="9"/>
        <v>0.3641851106639839</v>
      </c>
      <c r="N10" s="86">
        <v>497</v>
      </c>
      <c r="O10" s="85">
        <f t="shared" si="10"/>
        <v>1.2776349614395888</v>
      </c>
      <c r="P10" s="56">
        <v>389</v>
      </c>
      <c r="Q10" s="55">
        <f t="shared" si="11"/>
        <v>0.69217081850533813</v>
      </c>
      <c r="R10" s="64">
        <v>562</v>
      </c>
      <c r="S10" s="55">
        <f t="shared" si="12"/>
        <v>1.1831578947368422</v>
      </c>
      <c r="T10" s="25">
        <v>475</v>
      </c>
      <c r="U10" s="19">
        <f t="shared" si="13"/>
        <v>0.99372384937238489</v>
      </c>
      <c r="V10" s="25">
        <v>478</v>
      </c>
      <c r="W10" s="19">
        <f t="shared" si="14"/>
        <v>0.94841269841269837</v>
      </c>
      <c r="X10" s="26">
        <v>504</v>
      </c>
      <c r="Y10" s="13">
        <v>1.1200000000000001</v>
      </c>
      <c r="Z10" s="21">
        <v>459</v>
      </c>
      <c r="AA10" s="22">
        <v>1.036</v>
      </c>
    </row>
    <row r="11" spans="1:27" ht="25.5" customHeight="1" x14ac:dyDescent="0.15">
      <c r="A11" s="23" t="s">
        <v>24</v>
      </c>
      <c r="B11" s="24" t="str">
        <f>[1]歩行者男年度別!B11</f>
        <v xml:space="preserve">  向 山 町（児童公園前）</v>
      </c>
      <c r="C11" s="69" t="s">
        <v>25</v>
      </c>
      <c r="D11" s="86">
        <v>1080</v>
      </c>
      <c r="E11" s="85">
        <f t="shared" si="5"/>
        <v>0.80597014925373134</v>
      </c>
      <c r="F11" s="86">
        <v>1340</v>
      </c>
      <c r="G11" s="85">
        <f t="shared" si="6"/>
        <v>1.1423699914748509</v>
      </c>
      <c r="H11" s="86">
        <v>1173</v>
      </c>
      <c r="I11" s="85">
        <f t="shared" si="7"/>
        <v>1.0155844155844156</v>
      </c>
      <c r="J11" s="86">
        <v>1155</v>
      </c>
      <c r="K11" s="85">
        <f t="shared" si="8"/>
        <v>0.85176991150442483</v>
      </c>
      <c r="L11" s="86">
        <v>1356</v>
      </c>
      <c r="M11" s="85">
        <f t="shared" si="9"/>
        <v>0.88918032786885248</v>
      </c>
      <c r="N11" s="86">
        <v>1525</v>
      </c>
      <c r="O11" s="85">
        <f t="shared" si="10"/>
        <v>0.95851665619107485</v>
      </c>
      <c r="P11" s="56">
        <v>1591</v>
      </c>
      <c r="Q11" s="55">
        <f t="shared" si="11"/>
        <v>1.5109211775878442</v>
      </c>
      <c r="R11" s="64">
        <v>1053</v>
      </c>
      <c r="S11" s="55">
        <f t="shared" si="12"/>
        <v>0.81</v>
      </c>
      <c r="T11" s="25">
        <v>1300</v>
      </c>
      <c r="U11" s="19">
        <f t="shared" si="13"/>
        <v>0.50960407683261466</v>
      </c>
      <c r="V11" s="25">
        <v>2551</v>
      </c>
      <c r="W11" s="19">
        <f t="shared" si="14"/>
        <v>0.73367845844118496</v>
      </c>
      <c r="X11" s="26">
        <v>3477</v>
      </c>
      <c r="Y11" s="13">
        <v>3.3114285714285714</v>
      </c>
      <c r="Z11" s="21">
        <v>1118</v>
      </c>
      <c r="AA11" s="22">
        <v>1.0429999999999999</v>
      </c>
    </row>
    <row r="12" spans="1:27" ht="25.5" customHeight="1" x14ac:dyDescent="0.15">
      <c r="A12" s="23" t="s">
        <v>26</v>
      </c>
      <c r="B12" s="24" t="str">
        <f>[1]歩行者男年度別!B12</f>
        <v xml:space="preserve">  愛 大 前（南部交番前）</v>
      </c>
      <c r="C12" s="69" t="s">
        <v>27</v>
      </c>
      <c r="D12" s="86">
        <v>654</v>
      </c>
      <c r="E12" s="85">
        <f t="shared" si="5"/>
        <v>0.76760563380281688</v>
      </c>
      <c r="F12" s="86">
        <v>852</v>
      </c>
      <c r="G12" s="85">
        <f t="shared" si="6"/>
        <v>1.0364963503649636</v>
      </c>
      <c r="H12" s="86">
        <v>822</v>
      </c>
      <c r="I12" s="85">
        <f t="shared" si="7"/>
        <v>1.3431372549019607</v>
      </c>
      <c r="J12" s="86">
        <v>612</v>
      </c>
      <c r="K12" s="85">
        <f t="shared" si="8"/>
        <v>1.1333333333333333</v>
      </c>
      <c r="L12" s="86">
        <v>540</v>
      </c>
      <c r="M12" s="85">
        <f t="shared" si="9"/>
        <v>0.4891304347826087</v>
      </c>
      <c r="N12" s="86">
        <v>1104</v>
      </c>
      <c r="O12" s="85">
        <f t="shared" si="10"/>
        <v>0.99638989169675085</v>
      </c>
      <c r="P12" s="56">
        <v>1108</v>
      </c>
      <c r="Q12" s="55">
        <f t="shared" si="11"/>
        <v>1.1091091091091092</v>
      </c>
      <c r="R12" s="64">
        <v>999</v>
      </c>
      <c r="S12" s="55">
        <f t="shared" si="12"/>
        <v>0.91819852941176472</v>
      </c>
      <c r="T12" s="25">
        <v>1088</v>
      </c>
      <c r="U12" s="19">
        <f t="shared" si="13"/>
        <v>1.1286307053941909</v>
      </c>
      <c r="V12" s="25">
        <v>964</v>
      </c>
      <c r="W12" s="19">
        <f t="shared" si="14"/>
        <v>0.64481605351170568</v>
      </c>
      <c r="X12" s="26">
        <v>1495</v>
      </c>
      <c r="Y12" s="13">
        <v>1.4628180039138943</v>
      </c>
      <c r="Z12" s="21">
        <v>949</v>
      </c>
      <c r="AA12" s="22">
        <v>0.78400000000000003</v>
      </c>
    </row>
    <row r="13" spans="1:27" ht="25.5" customHeight="1" x14ac:dyDescent="0.15">
      <c r="A13" s="23" t="s">
        <v>28</v>
      </c>
      <c r="B13" s="24" t="str">
        <f>[1]歩行者男年度別!B13</f>
        <v xml:space="preserve">  藤 沢 町（とんかつの武蔵前）</v>
      </c>
      <c r="C13" s="69" t="s">
        <v>29</v>
      </c>
      <c r="D13" s="86">
        <v>442</v>
      </c>
      <c r="E13" s="85">
        <f t="shared" si="5"/>
        <v>1.1945945945945946</v>
      </c>
      <c r="F13" s="86">
        <v>370</v>
      </c>
      <c r="G13" s="85">
        <f t="shared" si="6"/>
        <v>1.3703703703703705</v>
      </c>
      <c r="H13" s="86">
        <v>270</v>
      </c>
      <c r="I13" s="85">
        <f t="shared" si="7"/>
        <v>1.0629921259842521</v>
      </c>
      <c r="J13" s="86">
        <v>254</v>
      </c>
      <c r="K13" s="85">
        <f t="shared" si="8"/>
        <v>0.78153846153846152</v>
      </c>
      <c r="L13" s="86">
        <v>325</v>
      </c>
      <c r="M13" s="85">
        <f t="shared" si="9"/>
        <v>0.69296375266524524</v>
      </c>
      <c r="N13" s="86">
        <v>469</v>
      </c>
      <c r="O13" s="85">
        <f t="shared" si="10"/>
        <v>1.0756880733944953</v>
      </c>
      <c r="P13" s="56">
        <v>436</v>
      </c>
      <c r="Q13" s="55">
        <f t="shared" si="11"/>
        <v>0.86679920477137173</v>
      </c>
      <c r="R13" s="64">
        <v>503</v>
      </c>
      <c r="S13" s="55">
        <f t="shared" si="12"/>
        <v>1.1697674418604651</v>
      </c>
      <c r="T13" s="25">
        <v>430</v>
      </c>
      <c r="U13" s="19">
        <f t="shared" si="13"/>
        <v>1.0643564356435644</v>
      </c>
      <c r="V13" s="25">
        <v>404</v>
      </c>
      <c r="W13" s="19">
        <f t="shared" si="14"/>
        <v>0.79527559055118113</v>
      </c>
      <c r="X13" s="26">
        <v>508</v>
      </c>
      <c r="Y13" s="13">
        <v>1.7104377104377104</v>
      </c>
      <c r="Z13" s="21">
        <v>281</v>
      </c>
      <c r="AA13" s="22">
        <v>0.71299999999999997</v>
      </c>
    </row>
    <row r="14" spans="1:27" ht="25.5" customHeight="1" x14ac:dyDescent="0.15">
      <c r="A14" s="23" t="s">
        <v>30</v>
      </c>
      <c r="B14" s="24" t="str">
        <f>[1]歩行者男年度別!B14</f>
        <v xml:space="preserve">  蒲郡街道（ヤマト運輸前）</v>
      </c>
      <c r="C14" s="69" t="s">
        <v>31</v>
      </c>
      <c r="D14" s="86">
        <v>246</v>
      </c>
      <c r="E14" s="85">
        <f t="shared" si="5"/>
        <v>0.90109890109890112</v>
      </c>
      <c r="F14" s="86">
        <v>273</v>
      </c>
      <c r="G14" s="85">
        <f t="shared" si="6"/>
        <v>0.875</v>
      </c>
      <c r="H14" s="86">
        <v>312</v>
      </c>
      <c r="I14" s="85">
        <f t="shared" si="7"/>
        <v>1.3565217391304347</v>
      </c>
      <c r="J14" s="86">
        <v>230</v>
      </c>
      <c r="K14" s="85">
        <f t="shared" si="8"/>
        <v>1.0502283105022832</v>
      </c>
      <c r="L14" s="86">
        <v>219</v>
      </c>
      <c r="M14" s="85">
        <f t="shared" si="9"/>
        <v>1.0330188679245282</v>
      </c>
      <c r="N14" s="86">
        <v>212</v>
      </c>
      <c r="O14" s="85">
        <f t="shared" si="10"/>
        <v>0.70198675496688745</v>
      </c>
      <c r="P14" s="56">
        <v>302</v>
      </c>
      <c r="Q14" s="55">
        <f t="shared" si="11"/>
        <v>0.95569620253164556</v>
      </c>
      <c r="R14" s="64">
        <v>316</v>
      </c>
      <c r="S14" s="55">
        <f t="shared" si="12"/>
        <v>1.1835205992509363</v>
      </c>
      <c r="T14" s="25">
        <v>267</v>
      </c>
      <c r="U14" s="19">
        <f t="shared" si="13"/>
        <v>0.86407766990291257</v>
      </c>
      <c r="V14" s="25">
        <v>309</v>
      </c>
      <c r="W14" s="19">
        <f t="shared" si="14"/>
        <v>0.61431411530815105</v>
      </c>
      <c r="X14" s="26">
        <v>503</v>
      </c>
      <c r="Y14" s="13">
        <v>1.7587412587412588</v>
      </c>
      <c r="Z14" s="21">
        <v>439</v>
      </c>
      <c r="AA14" s="22">
        <v>1.161</v>
      </c>
    </row>
    <row r="15" spans="1:27" ht="25.5" customHeight="1" x14ac:dyDescent="0.15">
      <c r="A15" s="23" t="s">
        <v>32</v>
      </c>
      <c r="B15" s="24" t="str">
        <f>[1]歩行者男年度別!B15</f>
        <v xml:space="preserve">  大橋通り（清須屋商会前）</v>
      </c>
      <c r="C15" s="69" t="s">
        <v>33</v>
      </c>
      <c r="D15" s="86">
        <v>295</v>
      </c>
      <c r="E15" s="85">
        <f t="shared" si="5"/>
        <v>0.793010752688172</v>
      </c>
      <c r="F15" s="86">
        <v>372</v>
      </c>
      <c r="G15" s="85">
        <f t="shared" si="6"/>
        <v>1.15527950310559</v>
      </c>
      <c r="H15" s="86">
        <v>322</v>
      </c>
      <c r="I15" s="85">
        <f t="shared" si="7"/>
        <v>1.2105263157894737</v>
      </c>
      <c r="J15" s="86">
        <v>266</v>
      </c>
      <c r="K15" s="85">
        <f t="shared" si="8"/>
        <v>1.1367521367521367</v>
      </c>
      <c r="L15" s="86">
        <v>234</v>
      </c>
      <c r="M15" s="85">
        <f t="shared" si="9"/>
        <v>0.64819944598337953</v>
      </c>
      <c r="N15" s="86">
        <v>361</v>
      </c>
      <c r="O15" s="85">
        <f t="shared" si="10"/>
        <v>0.98097826086956519</v>
      </c>
      <c r="P15" s="56">
        <v>368</v>
      </c>
      <c r="Q15" s="55">
        <f t="shared" si="11"/>
        <v>1.0308123249299719</v>
      </c>
      <c r="R15" s="64">
        <v>357</v>
      </c>
      <c r="S15" s="55">
        <f t="shared" si="12"/>
        <v>0.82638888888888884</v>
      </c>
      <c r="T15" s="25">
        <v>432</v>
      </c>
      <c r="U15" s="19">
        <f t="shared" si="13"/>
        <v>0.99310344827586206</v>
      </c>
      <c r="V15" s="25">
        <v>435</v>
      </c>
      <c r="W15" s="19">
        <f t="shared" si="14"/>
        <v>1.9683257918552035</v>
      </c>
      <c r="X15" s="26">
        <v>221</v>
      </c>
      <c r="Y15" s="13">
        <v>0.46041666666666664</v>
      </c>
      <c r="Z15" s="21">
        <v>517</v>
      </c>
      <c r="AA15" s="22">
        <v>1.3320000000000001</v>
      </c>
    </row>
    <row r="16" spans="1:27" ht="25.5" customHeight="1" x14ac:dyDescent="0.15">
      <c r="A16" s="23" t="s">
        <v>34</v>
      </c>
      <c r="B16" s="24" t="str">
        <f>[1]歩行者男年度別!B16</f>
        <v xml:space="preserve">  広小路通２丁目（近畿日本ツーリスト前）</v>
      </c>
      <c r="C16" s="69" t="s">
        <v>35</v>
      </c>
      <c r="D16" s="86">
        <v>469</v>
      </c>
      <c r="E16" s="85">
        <f t="shared" si="5"/>
        <v>0.6550279329608939</v>
      </c>
      <c r="F16" s="86">
        <v>716</v>
      </c>
      <c r="G16" s="85">
        <f t="shared" si="6"/>
        <v>0.92506459948320419</v>
      </c>
      <c r="H16" s="86">
        <v>774</v>
      </c>
      <c r="I16" s="85">
        <f t="shared" si="7"/>
        <v>1.3996383363471971</v>
      </c>
      <c r="J16" s="86">
        <v>553</v>
      </c>
      <c r="K16" s="85">
        <f t="shared" si="8"/>
        <v>1.0414312617702448</v>
      </c>
      <c r="L16" s="86">
        <v>531</v>
      </c>
      <c r="M16" s="85">
        <f t="shared" si="9"/>
        <v>0.52418558736426457</v>
      </c>
      <c r="N16" s="86">
        <v>1013</v>
      </c>
      <c r="O16" s="85">
        <f t="shared" si="10"/>
        <v>0.97123681687440078</v>
      </c>
      <c r="P16" s="56">
        <v>1043</v>
      </c>
      <c r="Q16" s="55">
        <f t="shared" si="11"/>
        <v>1.235781990521327</v>
      </c>
      <c r="R16" s="64">
        <v>844</v>
      </c>
      <c r="S16" s="55">
        <f t="shared" si="12"/>
        <v>0.76242095754290873</v>
      </c>
      <c r="T16" s="25">
        <v>1107</v>
      </c>
      <c r="U16" s="19">
        <f t="shared" si="13"/>
        <v>0.79525862068965514</v>
      </c>
      <c r="V16" s="25">
        <v>1392</v>
      </c>
      <c r="W16" s="19">
        <f t="shared" si="14"/>
        <v>1.1234866828087167</v>
      </c>
      <c r="X16" s="26">
        <v>1239</v>
      </c>
      <c r="Y16" s="13">
        <v>1.2604272634791456</v>
      </c>
      <c r="Z16" s="21">
        <v>2092</v>
      </c>
      <c r="AA16" s="22">
        <v>1.5269999999999999</v>
      </c>
    </row>
    <row r="17" spans="1:27" ht="25.5" customHeight="1" x14ac:dyDescent="0.15">
      <c r="A17" s="16" t="s">
        <v>36</v>
      </c>
      <c r="B17" s="17" t="str">
        <f>[1]歩行者男年度別!B17</f>
        <v xml:space="preserve">  駅前大通北（野村證券前、豊橋信用金庫お客様相談室前）</v>
      </c>
      <c r="C17" s="68" t="s">
        <v>37</v>
      </c>
      <c r="D17" s="84">
        <v>626</v>
      </c>
      <c r="E17" s="85">
        <f t="shared" si="5"/>
        <v>0.73560517038777906</v>
      </c>
      <c r="F17" s="84">
        <v>851</v>
      </c>
      <c r="G17" s="85">
        <f t="shared" si="6"/>
        <v>1.0826972010178118</v>
      </c>
      <c r="H17" s="84">
        <v>786</v>
      </c>
      <c r="I17" s="85">
        <f t="shared" si="7"/>
        <v>1.3813708260105448</v>
      </c>
      <c r="J17" s="84">
        <v>569</v>
      </c>
      <c r="K17" s="85">
        <f t="shared" si="8"/>
        <v>1.0270758122743682</v>
      </c>
      <c r="L17" s="84">
        <v>554</v>
      </c>
      <c r="M17" s="85">
        <f t="shared" si="9"/>
        <v>0.5216572504708098</v>
      </c>
      <c r="N17" s="84">
        <v>1062</v>
      </c>
      <c r="O17" s="85">
        <f t="shared" si="10"/>
        <v>1.0748987854251013</v>
      </c>
      <c r="P17" s="54">
        <v>988</v>
      </c>
      <c r="Q17" s="55">
        <f t="shared" si="11"/>
        <v>0.93649289099526067</v>
      </c>
      <c r="R17" s="63">
        <v>1055</v>
      </c>
      <c r="S17" s="55">
        <f t="shared" si="12"/>
        <v>1.0518444666001994</v>
      </c>
      <c r="T17" s="18">
        <v>1003</v>
      </c>
      <c r="U17" s="19">
        <f t="shared" si="13"/>
        <v>0.98720472440944884</v>
      </c>
      <c r="V17" s="18">
        <v>1016</v>
      </c>
      <c r="W17" s="19">
        <f t="shared" si="14"/>
        <v>0.8713550600343053</v>
      </c>
      <c r="X17" s="26">
        <v>1166</v>
      </c>
      <c r="Y17" s="13">
        <v>1.1453831041257367</v>
      </c>
      <c r="Z17" s="21">
        <v>1568</v>
      </c>
      <c r="AA17" s="22">
        <v>1.1759999999999999</v>
      </c>
    </row>
    <row r="18" spans="1:27" ht="25.5" customHeight="1" x14ac:dyDescent="0.15">
      <c r="A18" s="23" t="s">
        <v>38</v>
      </c>
      <c r="B18" s="28" t="str">
        <f>[1]歩行者男年度別!B18</f>
        <v>　新川小学校（新川小学校前）</v>
      </c>
      <c r="C18" s="69" t="s">
        <v>39</v>
      </c>
      <c r="D18" s="86">
        <v>263</v>
      </c>
      <c r="E18" s="85">
        <f t="shared" si="5"/>
        <v>0.54791666666666672</v>
      </c>
      <c r="F18" s="86">
        <v>480</v>
      </c>
      <c r="G18" s="85">
        <f t="shared" si="6"/>
        <v>1.5141955835962144</v>
      </c>
      <c r="H18" s="86">
        <v>317</v>
      </c>
      <c r="I18" s="85">
        <f t="shared" si="7"/>
        <v>0.97538461538461541</v>
      </c>
      <c r="J18" s="86">
        <v>325</v>
      </c>
      <c r="K18" s="85">
        <f t="shared" si="8"/>
        <v>1.7473118279569892</v>
      </c>
      <c r="L18" s="86">
        <v>186</v>
      </c>
      <c r="M18" s="85">
        <f t="shared" si="9"/>
        <v>0.58307210031347967</v>
      </c>
      <c r="N18" s="86">
        <v>319</v>
      </c>
      <c r="O18" s="85">
        <f t="shared" si="10"/>
        <v>0.77995110024449876</v>
      </c>
      <c r="P18" s="56">
        <v>409</v>
      </c>
      <c r="Q18" s="55">
        <f t="shared" si="11"/>
        <v>1.0123762376237624</v>
      </c>
      <c r="R18" s="64">
        <v>404</v>
      </c>
      <c r="S18" s="55">
        <f t="shared" si="12"/>
        <v>1.1129476584022038</v>
      </c>
      <c r="T18" s="25">
        <v>363</v>
      </c>
      <c r="U18" s="19">
        <f t="shared" si="13"/>
        <v>0.77896995708154504</v>
      </c>
      <c r="V18" s="25">
        <v>466</v>
      </c>
      <c r="W18" s="19">
        <f t="shared" si="14"/>
        <v>1.0309734513274336</v>
      </c>
      <c r="X18" s="26">
        <v>452</v>
      </c>
      <c r="Y18" s="19">
        <v>1.1957671957671958</v>
      </c>
      <c r="Z18" s="21">
        <v>334</v>
      </c>
      <c r="AA18" s="22">
        <v>0.997</v>
      </c>
    </row>
    <row r="19" spans="1:27" ht="25.5" customHeight="1" x14ac:dyDescent="0.15">
      <c r="A19" s="23" t="s">
        <v>40</v>
      </c>
      <c r="B19" s="24" t="str">
        <f>[1]歩行者男年度別!B19</f>
        <v xml:space="preserve">  高 洲 町（東海交通前）</v>
      </c>
      <c r="C19" s="69" t="s">
        <v>41</v>
      </c>
      <c r="D19" s="86">
        <v>61</v>
      </c>
      <c r="E19" s="85">
        <f t="shared" si="5"/>
        <v>0.75308641975308643</v>
      </c>
      <c r="F19" s="86">
        <v>81</v>
      </c>
      <c r="G19" s="85">
        <f t="shared" si="6"/>
        <v>1.1911764705882353</v>
      </c>
      <c r="H19" s="86">
        <v>68</v>
      </c>
      <c r="I19" s="85">
        <f t="shared" si="7"/>
        <v>1.7435897435897436</v>
      </c>
      <c r="J19" s="86">
        <v>39</v>
      </c>
      <c r="K19" s="85">
        <f t="shared" si="8"/>
        <v>1.3448275862068966</v>
      </c>
      <c r="L19" s="86">
        <v>29</v>
      </c>
      <c r="M19" s="85">
        <f t="shared" si="9"/>
        <v>0.57999999999999996</v>
      </c>
      <c r="N19" s="86">
        <v>50</v>
      </c>
      <c r="O19" s="85">
        <f t="shared" si="10"/>
        <v>0.70422535211267601</v>
      </c>
      <c r="P19" s="56">
        <v>71</v>
      </c>
      <c r="Q19" s="55">
        <f t="shared" si="11"/>
        <v>1.290909090909091</v>
      </c>
      <c r="R19" s="64">
        <v>55</v>
      </c>
      <c r="S19" s="55">
        <f t="shared" si="12"/>
        <v>0.67073170731707321</v>
      </c>
      <c r="T19" s="25">
        <v>82</v>
      </c>
      <c r="U19" s="19">
        <f t="shared" si="13"/>
        <v>1.7083333333333333</v>
      </c>
      <c r="V19" s="25">
        <v>48</v>
      </c>
      <c r="W19" s="19">
        <f t="shared" si="14"/>
        <v>0.63157894736842102</v>
      </c>
      <c r="X19" s="26">
        <v>76</v>
      </c>
      <c r="Y19" s="13">
        <v>1.9487179487179487</v>
      </c>
      <c r="Z19" s="21">
        <v>75</v>
      </c>
      <c r="AA19" s="22">
        <v>1.0269999999999999</v>
      </c>
    </row>
    <row r="20" spans="1:27" ht="25.5" customHeight="1" x14ac:dyDescent="0.15">
      <c r="A20" s="29" t="s">
        <v>42</v>
      </c>
      <c r="B20" s="24" t="str">
        <f>[1]歩行者男年度別!B20</f>
        <v xml:space="preserve">  ときわ通り（精文館横）</v>
      </c>
      <c r="C20" s="69" t="s">
        <v>43</v>
      </c>
      <c r="D20" s="86">
        <v>476</v>
      </c>
      <c r="E20" s="85">
        <f t="shared" si="5"/>
        <v>1.0892448512585813</v>
      </c>
      <c r="F20" s="86">
        <v>437</v>
      </c>
      <c r="G20" s="85">
        <f t="shared" si="6"/>
        <v>0.70826580226904379</v>
      </c>
      <c r="H20" s="86">
        <v>617</v>
      </c>
      <c r="I20" s="85">
        <f t="shared" si="7"/>
        <v>1.2617586912065439</v>
      </c>
      <c r="J20" s="86">
        <v>489</v>
      </c>
      <c r="K20" s="85">
        <f t="shared" si="8"/>
        <v>1.0273109243697478</v>
      </c>
      <c r="L20" s="86">
        <v>476</v>
      </c>
      <c r="M20" s="85">
        <f t="shared" si="9"/>
        <v>0.88475836431226762</v>
      </c>
      <c r="N20" s="86">
        <v>538</v>
      </c>
      <c r="O20" s="85">
        <f t="shared" si="10"/>
        <v>0.94055944055944052</v>
      </c>
      <c r="P20" s="56">
        <v>572</v>
      </c>
      <c r="Q20" s="55">
        <f t="shared" si="11"/>
        <v>0.75862068965517238</v>
      </c>
      <c r="R20" s="64">
        <v>754</v>
      </c>
      <c r="S20" s="55">
        <f t="shared" si="12"/>
        <v>1.1441578148710168</v>
      </c>
      <c r="T20" s="25">
        <v>659</v>
      </c>
      <c r="U20" s="19">
        <f t="shared" si="13"/>
        <v>0.92686357243319273</v>
      </c>
      <c r="V20" s="25">
        <v>711</v>
      </c>
      <c r="W20" s="19">
        <f t="shared" si="14"/>
        <v>1.0938461538461539</v>
      </c>
      <c r="X20" s="26">
        <v>650</v>
      </c>
      <c r="Y20" s="13">
        <v>1.1565836298932384</v>
      </c>
      <c r="Z20" s="30"/>
      <c r="AA20" s="31"/>
    </row>
    <row r="21" spans="1:27" ht="25.5" customHeight="1" x14ac:dyDescent="0.15">
      <c r="A21" s="32" t="s">
        <v>44</v>
      </c>
      <c r="B21" s="17" t="str">
        <f>[1]歩行者男年度別!B21</f>
        <v>　広小路通１丁目（精文館前）</v>
      </c>
      <c r="C21" s="68" t="s">
        <v>45</v>
      </c>
      <c r="D21" s="84">
        <v>469</v>
      </c>
      <c r="E21" s="85">
        <f t="shared" si="5"/>
        <v>0.46481665014866203</v>
      </c>
      <c r="F21" s="84">
        <v>1009</v>
      </c>
      <c r="G21" s="85">
        <f t="shared" si="6"/>
        <v>1.3635135135135135</v>
      </c>
      <c r="H21" s="84">
        <v>740</v>
      </c>
      <c r="I21" s="85">
        <f t="shared" si="7"/>
        <v>1.5982721382289418</v>
      </c>
      <c r="J21" s="84">
        <v>463</v>
      </c>
      <c r="K21" s="85">
        <f t="shared" si="8"/>
        <v>1.0021645021645023</v>
      </c>
      <c r="L21" s="84">
        <v>462</v>
      </c>
      <c r="M21" s="85">
        <f t="shared" si="9"/>
        <v>0.72870662460567825</v>
      </c>
      <c r="N21" s="84">
        <v>634</v>
      </c>
      <c r="O21" s="85">
        <f t="shared" si="10"/>
        <v>0.69593852908891329</v>
      </c>
      <c r="P21" s="54">
        <v>911</v>
      </c>
      <c r="Q21" s="55">
        <f t="shared" si="11"/>
        <v>1.1939711664482306</v>
      </c>
      <c r="R21" s="63">
        <v>763</v>
      </c>
      <c r="S21" s="55">
        <f t="shared" si="12"/>
        <v>0.71375116931711879</v>
      </c>
      <c r="T21" s="18">
        <v>1069</v>
      </c>
      <c r="U21" s="19">
        <f t="shared" si="13"/>
        <v>1.0249280920421859</v>
      </c>
      <c r="V21" s="18">
        <v>1043</v>
      </c>
      <c r="W21" s="19">
        <f t="shared" si="14"/>
        <v>1.0819502074688796</v>
      </c>
      <c r="X21" s="26">
        <v>964</v>
      </c>
      <c r="Y21" s="13">
        <v>0.99075025693730734</v>
      </c>
      <c r="Z21" s="21">
        <v>1102</v>
      </c>
      <c r="AA21" s="31"/>
    </row>
    <row r="22" spans="1:27" ht="25.5" customHeight="1" x14ac:dyDescent="0.15">
      <c r="A22" s="16">
        <v>17</v>
      </c>
      <c r="B22" s="17" t="str">
        <f>[1]歩行者男年度別!B22</f>
        <v xml:space="preserve">  大橋通り（豊橋商工会議所前）</v>
      </c>
      <c r="C22" s="68" t="s">
        <v>46</v>
      </c>
      <c r="D22" s="84">
        <v>371</v>
      </c>
      <c r="E22" s="85">
        <f t="shared" si="5"/>
        <v>0.98933333333333329</v>
      </c>
      <c r="F22" s="84">
        <v>375</v>
      </c>
      <c r="G22" s="85">
        <f t="shared" si="6"/>
        <v>0.95419847328244278</v>
      </c>
      <c r="H22" s="84">
        <v>393</v>
      </c>
      <c r="I22" s="85">
        <f t="shared" si="7"/>
        <v>1.275974025974026</v>
      </c>
      <c r="J22" s="84">
        <v>308</v>
      </c>
      <c r="K22" s="85">
        <f t="shared" si="8"/>
        <v>1.0584192439862543</v>
      </c>
      <c r="L22" s="84">
        <v>291</v>
      </c>
      <c r="M22" s="85">
        <f t="shared" si="9"/>
        <v>0.64238410596026485</v>
      </c>
      <c r="N22" s="84">
        <v>453</v>
      </c>
      <c r="O22" s="85">
        <f t="shared" si="10"/>
        <v>1.1325000000000001</v>
      </c>
      <c r="P22" s="54">
        <v>400</v>
      </c>
      <c r="Q22" s="55">
        <f t="shared" si="11"/>
        <v>0.87912087912087911</v>
      </c>
      <c r="R22" s="63">
        <v>455</v>
      </c>
      <c r="S22" s="55">
        <f t="shared" si="12"/>
        <v>1.1097560975609757</v>
      </c>
      <c r="T22" s="18">
        <v>410</v>
      </c>
      <c r="U22" s="19">
        <f t="shared" si="13"/>
        <v>0.86680761099365755</v>
      </c>
      <c r="V22" s="18">
        <v>473</v>
      </c>
      <c r="W22" s="19">
        <f t="shared" si="14"/>
        <v>0.77540983606557379</v>
      </c>
      <c r="X22" s="26">
        <v>610</v>
      </c>
      <c r="Y22" s="13">
        <v>1.431924882629108</v>
      </c>
      <c r="Z22" s="21">
        <v>503</v>
      </c>
      <c r="AA22" s="22">
        <v>1.006</v>
      </c>
    </row>
    <row r="23" spans="1:27" ht="25.5" customHeight="1" x14ac:dyDescent="0.15">
      <c r="A23" s="23" t="s">
        <v>47</v>
      </c>
      <c r="B23" s="24" t="str">
        <f>[1]歩行者男年度別!B23</f>
        <v xml:space="preserve">  札木通り（梅鉢屋前）</v>
      </c>
      <c r="C23" s="69" t="s">
        <v>48</v>
      </c>
      <c r="D23" s="86">
        <v>569</v>
      </c>
      <c r="E23" s="85">
        <f t="shared" si="5"/>
        <v>0.6863691194209891</v>
      </c>
      <c r="F23" s="86">
        <v>829</v>
      </c>
      <c r="G23" s="85">
        <f t="shared" si="6"/>
        <v>1.0467171717171717</v>
      </c>
      <c r="H23" s="86">
        <v>792</v>
      </c>
      <c r="I23" s="85">
        <f t="shared" si="7"/>
        <v>1.2147239263803682</v>
      </c>
      <c r="J23" s="86">
        <v>652</v>
      </c>
      <c r="K23" s="85">
        <f t="shared" si="8"/>
        <v>1.1560283687943262</v>
      </c>
      <c r="L23" s="86">
        <v>564</v>
      </c>
      <c r="M23" s="85">
        <f t="shared" si="9"/>
        <v>0.75806451612903225</v>
      </c>
      <c r="N23" s="86">
        <v>744</v>
      </c>
      <c r="O23" s="85">
        <f t="shared" si="10"/>
        <v>0.96373056994818651</v>
      </c>
      <c r="P23" s="56">
        <v>772</v>
      </c>
      <c r="Q23" s="55">
        <f t="shared" si="11"/>
        <v>0.79669762641898867</v>
      </c>
      <c r="R23" s="64">
        <v>969</v>
      </c>
      <c r="S23" s="55">
        <f t="shared" si="12"/>
        <v>1.1293706293706294</v>
      </c>
      <c r="T23" s="25">
        <v>858</v>
      </c>
      <c r="U23" s="19">
        <f t="shared" si="13"/>
        <v>1.0094117647058825</v>
      </c>
      <c r="V23" s="25">
        <v>850</v>
      </c>
      <c r="W23" s="19">
        <f t="shared" si="14"/>
        <v>1.0814249363867685</v>
      </c>
      <c r="X23" s="26">
        <v>786</v>
      </c>
      <c r="Y23" s="13">
        <v>1.3232323232323233</v>
      </c>
      <c r="Z23" s="21">
        <v>820</v>
      </c>
      <c r="AA23" s="22">
        <v>1.0309999999999999</v>
      </c>
    </row>
    <row r="24" spans="1:27" ht="25.5" customHeight="1" x14ac:dyDescent="0.15">
      <c r="A24" s="23" t="s">
        <v>49</v>
      </c>
      <c r="B24" s="24" t="str">
        <f>[1]歩行者男年度別!B24</f>
        <v xml:space="preserve">  往完町（豊川信用金庫　西支店前）</v>
      </c>
      <c r="C24" s="69" t="s">
        <v>50</v>
      </c>
      <c r="D24" s="86">
        <v>178</v>
      </c>
      <c r="E24" s="85">
        <f t="shared" si="5"/>
        <v>1.0853658536585367</v>
      </c>
      <c r="F24" s="86">
        <v>164</v>
      </c>
      <c r="G24" s="85">
        <f t="shared" si="6"/>
        <v>0.81188118811881194</v>
      </c>
      <c r="H24" s="86">
        <v>202</v>
      </c>
      <c r="I24" s="85">
        <f t="shared" si="7"/>
        <v>1.8532110091743119</v>
      </c>
      <c r="J24" s="86">
        <v>109</v>
      </c>
      <c r="K24" s="85">
        <f t="shared" si="8"/>
        <v>1.1720430107526882</v>
      </c>
      <c r="L24" s="86">
        <v>93</v>
      </c>
      <c r="M24" s="85">
        <f t="shared" si="9"/>
        <v>0.55029585798816572</v>
      </c>
      <c r="N24" s="86">
        <v>169</v>
      </c>
      <c r="O24" s="85">
        <f t="shared" si="10"/>
        <v>1.4824561403508771</v>
      </c>
      <c r="P24" s="56">
        <v>114</v>
      </c>
      <c r="Q24" s="55">
        <f t="shared" si="11"/>
        <v>0.77027027027027029</v>
      </c>
      <c r="R24" s="64">
        <v>148</v>
      </c>
      <c r="S24" s="55">
        <f t="shared" si="12"/>
        <v>1.0422535211267605</v>
      </c>
      <c r="T24" s="25">
        <v>142</v>
      </c>
      <c r="U24" s="19">
        <f t="shared" si="13"/>
        <v>1.0597014925373134</v>
      </c>
      <c r="V24" s="25">
        <v>134</v>
      </c>
      <c r="W24" s="19">
        <f t="shared" si="14"/>
        <v>0.87012987012987009</v>
      </c>
      <c r="X24" s="26">
        <v>154</v>
      </c>
      <c r="Y24" s="13">
        <v>1.1240875912408759</v>
      </c>
      <c r="Z24" s="21">
        <v>158</v>
      </c>
      <c r="AA24" s="22">
        <v>1.45</v>
      </c>
    </row>
    <row r="25" spans="1:27" ht="25.5" customHeight="1" x14ac:dyDescent="0.15">
      <c r="A25" s="23" t="s">
        <v>51</v>
      </c>
      <c r="B25" s="24" t="s">
        <v>79</v>
      </c>
      <c r="C25" s="69" t="s">
        <v>52</v>
      </c>
      <c r="D25" s="86">
        <v>242</v>
      </c>
      <c r="E25" s="85">
        <f t="shared" si="5"/>
        <v>0.8996282527881041</v>
      </c>
      <c r="F25" s="86">
        <v>269</v>
      </c>
      <c r="G25" s="85">
        <f t="shared" si="6"/>
        <v>1.0466926070038911</v>
      </c>
      <c r="H25" s="86">
        <v>257</v>
      </c>
      <c r="I25" s="85">
        <f t="shared" si="7"/>
        <v>1.1077586206896552</v>
      </c>
      <c r="J25" s="86">
        <v>232</v>
      </c>
      <c r="K25" s="85">
        <f t="shared" si="8"/>
        <v>1.1599999999999999</v>
      </c>
      <c r="L25" s="86">
        <v>200</v>
      </c>
      <c r="M25" s="85">
        <f t="shared" si="9"/>
        <v>0.63091482649842268</v>
      </c>
      <c r="N25" s="86">
        <v>317</v>
      </c>
      <c r="O25" s="85">
        <f t="shared" si="10"/>
        <v>0.90313390313390318</v>
      </c>
      <c r="P25" s="56">
        <v>351</v>
      </c>
      <c r="Q25" s="79" t="s">
        <v>53</v>
      </c>
      <c r="R25" s="65" t="s">
        <v>53</v>
      </c>
      <c r="S25" s="57" t="s">
        <v>53</v>
      </c>
      <c r="T25" s="25">
        <v>285</v>
      </c>
      <c r="U25" s="19">
        <f t="shared" si="13"/>
        <v>0.55555555555555558</v>
      </c>
      <c r="V25" s="25">
        <v>513</v>
      </c>
      <c r="W25" s="19">
        <f t="shared" si="14"/>
        <v>1.2573529411764706</v>
      </c>
      <c r="X25" s="26">
        <v>408</v>
      </c>
      <c r="Y25" s="13">
        <v>1.146067415730337</v>
      </c>
      <c r="Z25" s="21">
        <v>532</v>
      </c>
      <c r="AA25" s="22">
        <v>1.0469999999999999</v>
      </c>
    </row>
    <row r="26" spans="1:27" ht="25.5" customHeight="1" x14ac:dyDescent="0.15">
      <c r="A26" s="23" t="s">
        <v>54</v>
      </c>
      <c r="B26" s="24" t="str">
        <f>[1]歩行者男年度別!B26</f>
        <v xml:space="preserve">  魚　 町（神明公園前）</v>
      </c>
      <c r="C26" s="69" t="s">
        <v>55</v>
      </c>
      <c r="D26" s="86">
        <v>554</v>
      </c>
      <c r="E26" s="85">
        <f t="shared" si="5"/>
        <v>0.94700854700854697</v>
      </c>
      <c r="F26" s="86">
        <v>585</v>
      </c>
      <c r="G26" s="85">
        <f t="shared" si="6"/>
        <v>0.4391891891891892</v>
      </c>
      <c r="H26" s="86">
        <v>1332</v>
      </c>
      <c r="I26" s="85">
        <f t="shared" si="7"/>
        <v>2.4850746268656718</v>
      </c>
      <c r="J26" s="86">
        <v>536</v>
      </c>
      <c r="K26" s="85">
        <f t="shared" si="8"/>
        <v>1.34</v>
      </c>
      <c r="L26" s="86">
        <v>400</v>
      </c>
      <c r="M26" s="85">
        <f t="shared" si="9"/>
        <v>1.4492753623188406</v>
      </c>
      <c r="N26" s="86">
        <v>276</v>
      </c>
      <c r="O26" s="85">
        <f t="shared" si="10"/>
        <v>0.31151241534988711</v>
      </c>
      <c r="P26" s="56">
        <v>886</v>
      </c>
      <c r="Q26" s="55">
        <f t="shared" ref="Q26:Q36" si="15">P26/R26</f>
        <v>1.0137299771167048</v>
      </c>
      <c r="R26" s="64">
        <v>874</v>
      </c>
      <c r="S26" s="55">
        <f t="shared" si="12"/>
        <v>0.9562363238512035</v>
      </c>
      <c r="T26" s="25">
        <v>914</v>
      </c>
      <c r="U26" s="19">
        <f t="shared" si="13"/>
        <v>0.78253424657534243</v>
      </c>
      <c r="V26" s="25">
        <v>1168</v>
      </c>
      <c r="W26" s="19">
        <f t="shared" si="14"/>
        <v>1.5149156939040207</v>
      </c>
      <c r="X26" s="26">
        <v>771</v>
      </c>
      <c r="Y26" s="13">
        <v>1.3202054794520548</v>
      </c>
      <c r="Z26" s="21">
        <v>861</v>
      </c>
      <c r="AA26" s="22">
        <v>1.153</v>
      </c>
    </row>
    <row r="27" spans="1:27" ht="25.5" customHeight="1" x14ac:dyDescent="0.15">
      <c r="A27" s="16" t="s">
        <v>56</v>
      </c>
      <c r="B27" s="17" t="str">
        <f>[1]歩行者男年度別!B27</f>
        <v xml:space="preserve">  八   町 （タキカワ整形外科クリニック前、豊橋信用金庫　東支店前）</v>
      </c>
      <c r="C27" s="68" t="s">
        <v>57</v>
      </c>
      <c r="D27" s="84">
        <v>381</v>
      </c>
      <c r="E27" s="85">
        <f t="shared" si="5"/>
        <v>1.0672268907563025</v>
      </c>
      <c r="F27" s="84">
        <v>357</v>
      </c>
      <c r="G27" s="85">
        <f t="shared" si="6"/>
        <v>0.9107142857142857</v>
      </c>
      <c r="H27" s="84">
        <v>392</v>
      </c>
      <c r="I27" s="85">
        <f t="shared" si="7"/>
        <v>1.5372549019607844</v>
      </c>
      <c r="J27" s="84">
        <v>255</v>
      </c>
      <c r="K27" s="85">
        <f t="shared" si="8"/>
        <v>1.4571428571428571</v>
      </c>
      <c r="L27" s="84">
        <v>175</v>
      </c>
      <c r="M27" s="85">
        <f t="shared" si="9"/>
        <v>0.39503386004514673</v>
      </c>
      <c r="N27" s="84">
        <v>443</v>
      </c>
      <c r="O27" s="85">
        <f t="shared" si="10"/>
        <v>0.93855932203389836</v>
      </c>
      <c r="P27" s="54">
        <v>472</v>
      </c>
      <c r="Q27" s="55">
        <f t="shared" si="15"/>
        <v>0.91119691119691115</v>
      </c>
      <c r="R27" s="63">
        <v>518</v>
      </c>
      <c r="S27" s="55">
        <f t="shared" si="12"/>
        <v>1.0464646464646465</v>
      </c>
      <c r="T27" s="18">
        <v>495</v>
      </c>
      <c r="U27" s="19">
        <f t="shared" si="13"/>
        <v>0.99798387096774188</v>
      </c>
      <c r="V27" s="18">
        <v>496</v>
      </c>
      <c r="W27" s="19">
        <f t="shared" si="14"/>
        <v>0.96686159844054576</v>
      </c>
      <c r="X27" s="26">
        <v>513</v>
      </c>
      <c r="Y27" s="13">
        <v>1.046938775510204</v>
      </c>
      <c r="Z27" s="21">
        <v>569</v>
      </c>
      <c r="AA27" s="22">
        <v>0.98399999999999999</v>
      </c>
    </row>
    <row r="28" spans="1:27" ht="25.5" customHeight="1" x14ac:dyDescent="0.15">
      <c r="A28" s="23" t="s">
        <v>58</v>
      </c>
      <c r="B28" s="24" t="str">
        <f>[1]歩行者男年度別!B28</f>
        <v xml:space="preserve">  岩 田 町（岩田運動公園前）</v>
      </c>
      <c r="C28" s="69" t="s">
        <v>59</v>
      </c>
      <c r="D28" s="86">
        <v>315</v>
      </c>
      <c r="E28" s="85">
        <f t="shared" si="5"/>
        <v>0.5357142857142857</v>
      </c>
      <c r="F28" s="86">
        <v>588</v>
      </c>
      <c r="G28" s="85">
        <f t="shared" si="6"/>
        <v>1.8726114649681529</v>
      </c>
      <c r="H28" s="86">
        <v>314</v>
      </c>
      <c r="I28" s="85">
        <f t="shared" si="7"/>
        <v>1.162962962962963</v>
      </c>
      <c r="J28" s="86">
        <v>270</v>
      </c>
      <c r="K28" s="85">
        <f t="shared" si="8"/>
        <v>1.2735849056603774</v>
      </c>
      <c r="L28" s="86">
        <v>212</v>
      </c>
      <c r="M28" s="85">
        <f t="shared" si="9"/>
        <v>0.52736318407960203</v>
      </c>
      <c r="N28" s="86">
        <v>402</v>
      </c>
      <c r="O28" s="85">
        <f t="shared" si="10"/>
        <v>1.0606860158311346</v>
      </c>
      <c r="P28" s="56">
        <v>379</v>
      </c>
      <c r="Q28" s="55">
        <f t="shared" si="15"/>
        <v>0.75800000000000001</v>
      </c>
      <c r="R28" s="64">
        <v>500</v>
      </c>
      <c r="S28" s="55">
        <f t="shared" si="12"/>
        <v>1.3888888888888888</v>
      </c>
      <c r="T28" s="25">
        <v>360</v>
      </c>
      <c r="U28" s="19">
        <f t="shared" si="13"/>
        <v>0.89775561097256862</v>
      </c>
      <c r="V28" s="25">
        <v>401</v>
      </c>
      <c r="W28" s="19">
        <f t="shared" si="14"/>
        <v>1.0100755667506298</v>
      </c>
      <c r="X28" s="26">
        <v>397</v>
      </c>
      <c r="Y28" s="13">
        <v>0.83054393305439334</v>
      </c>
      <c r="Z28" s="21">
        <v>372</v>
      </c>
      <c r="AA28" s="22">
        <v>0.875</v>
      </c>
    </row>
    <row r="29" spans="1:27" ht="25.5" customHeight="1" x14ac:dyDescent="0.15">
      <c r="A29" s="23" t="s">
        <v>60</v>
      </c>
      <c r="B29" s="24" t="str">
        <f>[1]歩行者男年度別!B29</f>
        <v xml:space="preserve">  豊橋商業高校前</v>
      </c>
      <c r="C29" s="69" t="s">
        <v>61</v>
      </c>
      <c r="D29" s="86">
        <v>944</v>
      </c>
      <c r="E29" s="85">
        <f t="shared" si="5"/>
        <v>1.1597051597051597</v>
      </c>
      <c r="F29" s="86">
        <v>814</v>
      </c>
      <c r="G29" s="85">
        <f t="shared" si="6"/>
        <v>1.0724637681159421</v>
      </c>
      <c r="H29" s="86">
        <v>759</v>
      </c>
      <c r="I29" s="85">
        <f t="shared" si="7"/>
        <v>0.86348122866894195</v>
      </c>
      <c r="J29" s="86">
        <v>879</v>
      </c>
      <c r="K29" s="85">
        <f t="shared" si="8"/>
        <v>1.0590361445783132</v>
      </c>
      <c r="L29" s="86">
        <v>830</v>
      </c>
      <c r="M29" s="85">
        <f t="shared" si="9"/>
        <v>0.61164333087693445</v>
      </c>
      <c r="N29" s="86">
        <v>1357</v>
      </c>
      <c r="O29" s="85">
        <f t="shared" si="10"/>
        <v>1.0111773472429211</v>
      </c>
      <c r="P29" s="56">
        <v>1342</v>
      </c>
      <c r="Q29" s="55">
        <f t="shared" si="15"/>
        <v>0.96616270698344131</v>
      </c>
      <c r="R29" s="64">
        <v>1389</v>
      </c>
      <c r="S29" s="55">
        <f t="shared" si="12"/>
        <v>1.1432098765432099</v>
      </c>
      <c r="T29" s="25">
        <v>1215</v>
      </c>
      <c r="U29" s="19">
        <f t="shared" si="13"/>
        <v>0.82372881355932204</v>
      </c>
      <c r="V29" s="25">
        <v>1475</v>
      </c>
      <c r="W29" s="19">
        <f t="shared" si="14"/>
        <v>1.001357773251867</v>
      </c>
      <c r="X29" s="26">
        <v>1473</v>
      </c>
      <c r="Y29" s="13">
        <v>1.468594217347956</v>
      </c>
      <c r="Z29" s="21">
        <v>1144</v>
      </c>
      <c r="AA29" s="22">
        <v>1.056</v>
      </c>
    </row>
    <row r="30" spans="1:27" ht="25.5" customHeight="1" x14ac:dyDescent="0.15">
      <c r="A30" s="23" t="s">
        <v>62</v>
      </c>
      <c r="B30" s="24" t="str">
        <f>[1]歩行者男年度別!B30</f>
        <v xml:space="preserve">  小 畷 町（お福餅前）</v>
      </c>
      <c r="C30" s="69" t="s">
        <v>63</v>
      </c>
      <c r="D30" s="86">
        <v>342</v>
      </c>
      <c r="E30" s="85">
        <f t="shared" si="5"/>
        <v>1.0363636363636364</v>
      </c>
      <c r="F30" s="86">
        <v>330</v>
      </c>
      <c r="G30" s="85">
        <f t="shared" si="6"/>
        <v>0.88709677419354838</v>
      </c>
      <c r="H30" s="86">
        <v>372</v>
      </c>
      <c r="I30" s="85">
        <f t="shared" si="7"/>
        <v>1.453125</v>
      </c>
      <c r="J30" s="86">
        <v>256</v>
      </c>
      <c r="K30" s="85">
        <f t="shared" si="8"/>
        <v>0.99224806201550386</v>
      </c>
      <c r="L30" s="86">
        <v>258</v>
      </c>
      <c r="M30" s="85">
        <f t="shared" si="9"/>
        <v>0.75438596491228072</v>
      </c>
      <c r="N30" s="86">
        <v>342</v>
      </c>
      <c r="O30" s="85">
        <f t="shared" si="10"/>
        <v>0.89763779527559051</v>
      </c>
      <c r="P30" s="56">
        <v>381</v>
      </c>
      <c r="Q30" s="55">
        <f t="shared" si="15"/>
        <v>1.1305637982195846</v>
      </c>
      <c r="R30" s="64">
        <v>337</v>
      </c>
      <c r="S30" s="55">
        <f t="shared" si="12"/>
        <v>0.75560538116591924</v>
      </c>
      <c r="T30" s="25">
        <v>446</v>
      </c>
      <c r="U30" s="19">
        <f t="shared" si="13"/>
        <v>0.96536796536796532</v>
      </c>
      <c r="V30" s="25">
        <v>462</v>
      </c>
      <c r="W30" s="19">
        <f t="shared" si="14"/>
        <v>0.84926470588235292</v>
      </c>
      <c r="X30" s="26">
        <v>544</v>
      </c>
      <c r="Y30" s="13">
        <v>2.1085271317829459</v>
      </c>
      <c r="Z30" s="21">
        <v>408</v>
      </c>
      <c r="AA30" s="22">
        <v>0.98099999999999998</v>
      </c>
    </row>
    <row r="31" spans="1:27" ht="25.5" customHeight="1" x14ac:dyDescent="0.15">
      <c r="A31" s="23" t="s">
        <v>64</v>
      </c>
      <c r="B31" s="24" t="str">
        <f>[1]歩行者男年度別!B31</f>
        <v xml:space="preserve">  大 山 塚（花田跨線橋）</v>
      </c>
      <c r="C31" s="69" t="s">
        <v>65</v>
      </c>
      <c r="D31" s="86">
        <v>232</v>
      </c>
      <c r="E31" s="85">
        <f t="shared" si="5"/>
        <v>0.85925925925925928</v>
      </c>
      <c r="F31" s="86">
        <v>270</v>
      </c>
      <c r="G31" s="85">
        <f t="shared" si="6"/>
        <v>1.6463414634146341</v>
      </c>
      <c r="H31" s="86">
        <v>164</v>
      </c>
      <c r="I31" s="85">
        <f t="shared" si="7"/>
        <v>1</v>
      </c>
      <c r="J31" s="86">
        <v>164</v>
      </c>
      <c r="K31" s="85">
        <f t="shared" si="8"/>
        <v>0.69491525423728817</v>
      </c>
      <c r="L31" s="86">
        <v>236</v>
      </c>
      <c r="M31" s="85">
        <f t="shared" si="9"/>
        <v>0.68604651162790697</v>
      </c>
      <c r="N31" s="86">
        <v>344</v>
      </c>
      <c r="O31" s="85">
        <f t="shared" si="10"/>
        <v>0.89350649350649347</v>
      </c>
      <c r="P31" s="56">
        <v>385</v>
      </c>
      <c r="Q31" s="55">
        <f t="shared" si="15"/>
        <v>1.0052219321148825</v>
      </c>
      <c r="R31" s="64">
        <v>383</v>
      </c>
      <c r="S31" s="55">
        <f t="shared" si="12"/>
        <v>1.0026178010471205</v>
      </c>
      <c r="T31" s="25">
        <v>382</v>
      </c>
      <c r="U31" s="19">
        <f t="shared" si="13"/>
        <v>0.6131621187800963</v>
      </c>
      <c r="V31" s="25">
        <v>623</v>
      </c>
      <c r="W31" s="19">
        <f t="shared" si="14"/>
        <v>0.93263473053892221</v>
      </c>
      <c r="X31" s="26">
        <v>668</v>
      </c>
      <c r="Y31" s="13">
        <v>3.8612716763005781</v>
      </c>
      <c r="Z31" s="21">
        <v>207</v>
      </c>
      <c r="AA31" s="22">
        <v>0.84499999999999997</v>
      </c>
    </row>
    <row r="32" spans="1:27" ht="25.5" customHeight="1" x14ac:dyDescent="0.15">
      <c r="A32" s="23" t="s">
        <v>66</v>
      </c>
      <c r="B32" s="24" t="str">
        <f>[1]歩行者男年度別!B32</f>
        <v xml:space="preserve">  城 海 津（跨線橋）</v>
      </c>
      <c r="C32" s="69" t="s">
        <v>67</v>
      </c>
      <c r="D32" s="86">
        <v>231</v>
      </c>
      <c r="E32" s="85">
        <f t="shared" si="5"/>
        <v>1.013157894736842</v>
      </c>
      <c r="F32" s="86">
        <v>228</v>
      </c>
      <c r="G32" s="85">
        <f t="shared" si="6"/>
        <v>0.76</v>
      </c>
      <c r="H32" s="86">
        <v>300</v>
      </c>
      <c r="I32" s="85">
        <f t="shared" si="7"/>
        <v>1.5957446808510638</v>
      </c>
      <c r="J32" s="86">
        <v>188</v>
      </c>
      <c r="K32" s="85">
        <f t="shared" si="8"/>
        <v>0.82819383259911894</v>
      </c>
      <c r="L32" s="86">
        <v>227</v>
      </c>
      <c r="M32" s="85">
        <f t="shared" si="9"/>
        <v>0.62362637362637363</v>
      </c>
      <c r="N32" s="86">
        <v>364</v>
      </c>
      <c r="O32" s="85">
        <f t="shared" si="10"/>
        <v>1.103030303030303</v>
      </c>
      <c r="P32" s="56">
        <v>330</v>
      </c>
      <c r="Q32" s="55">
        <f t="shared" si="15"/>
        <v>0.87533156498673736</v>
      </c>
      <c r="R32" s="64">
        <v>377</v>
      </c>
      <c r="S32" s="55">
        <f t="shared" si="12"/>
        <v>0.97922077922077921</v>
      </c>
      <c r="T32" s="25">
        <v>385</v>
      </c>
      <c r="U32" s="19">
        <f t="shared" si="13"/>
        <v>0.87899543378995437</v>
      </c>
      <c r="V32" s="25">
        <v>438</v>
      </c>
      <c r="W32" s="19">
        <f t="shared" si="14"/>
        <v>1.3232628398791542</v>
      </c>
      <c r="X32" s="26">
        <v>331</v>
      </c>
      <c r="Y32" s="13">
        <v>1.1863799283154122</v>
      </c>
      <c r="Z32" s="21">
        <v>409</v>
      </c>
      <c r="AA32" s="22">
        <v>0.79400000000000004</v>
      </c>
    </row>
    <row r="33" spans="1:27" ht="25.5" customHeight="1" x14ac:dyDescent="0.15">
      <c r="A33" s="23" t="s">
        <v>68</v>
      </c>
      <c r="B33" s="24" t="str">
        <f>[1]歩行者男年度別!B33</f>
        <v xml:space="preserve">  下 地 町（ヤマサちくわ前）</v>
      </c>
      <c r="C33" s="69" t="s">
        <v>69</v>
      </c>
      <c r="D33" s="86">
        <v>155</v>
      </c>
      <c r="E33" s="85">
        <f t="shared" si="5"/>
        <v>1</v>
      </c>
      <c r="F33" s="86">
        <v>155</v>
      </c>
      <c r="G33" s="85">
        <f t="shared" si="6"/>
        <v>0.91715976331360949</v>
      </c>
      <c r="H33" s="86">
        <v>169</v>
      </c>
      <c r="I33" s="85">
        <f t="shared" si="7"/>
        <v>0.95480225988700562</v>
      </c>
      <c r="J33" s="86">
        <v>177</v>
      </c>
      <c r="K33" s="85">
        <f t="shared" si="8"/>
        <v>1.0662650602409638</v>
      </c>
      <c r="L33" s="86">
        <v>166</v>
      </c>
      <c r="M33" s="85">
        <f t="shared" si="9"/>
        <v>0.91208791208791207</v>
      </c>
      <c r="N33" s="86">
        <v>182</v>
      </c>
      <c r="O33" s="85">
        <f t="shared" si="10"/>
        <v>1.0224719101123596</v>
      </c>
      <c r="P33" s="56">
        <v>178</v>
      </c>
      <c r="Q33" s="55">
        <f t="shared" si="15"/>
        <v>0.98342541436464093</v>
      </c>
      <c r="R33" s="64">
        <v>181</v>
      </c>
      <c r="S33" s="55">
        <f t="shared" si="12"/>
        <v>1.1528662420382165</v>
      </c>
      <c r="T33" s="25">
        <v>157</v>
      </c>
      <c r="U33" s="19">
        <f t="shared" si="13"/>
        <v>0.71363636363636362</v>
      </c>
      <c r="V33" s="25">
        <v>220</v>
      </c>
      <c r="W33" s="19">
        <f t="shared" si="14"/>
        <v>0.71661237785016285</v>
      </c>
      <c r="X33" s="26">
        <v>307</v>
      </c>
      <c r="Y33" s="13">
        <v>1.6505376344086022</v>
      </c>
      <c r="Z33" s="21">
        <v>252</v>
      </c>
      <c r="AA33" s="22">
        <v>0.70799999999999996</v>
      </c>
    </row>
    <row r="34" spans="1:27" ht="25.5" customHeight="1" x14ac:dyDescent="0.15">
      <c r="A34" s="33" t="s">
        <v>70</v>
      </c>
      <c r="B34" s="34" t="str">
        <f>[1]歩行者男年度別!B34</f>
        <v xml:space="preserve">  白 河 町（サーラ前）</v>
      </c>
      <c r="C34" s="70" t="s">
        <v>71</v>
      </c>
      <c r="D34" s="87">
        <v>309</v>
      </c>
      <c r="E34" s="85">
        <f t="shared" si="5"/>
        <v>0.91150442477876104</v>
      </c>
      <c r="F34" s="87">
        <v>339</v>
      </c>
      <c r="G34" s="85">
        <f t="shared" si="6"/>
        <v>1.0761904761904761</v>
      </c>
      <c r="H34" s="87">
        <v>315</v>
      </c>
      <c r="I34" s="85">
        <f t="shared" si="7"/>
        <v>1.1886792452830188</v>
      </c>
      <c r="J34" s="87">
        <v>265</v>
      </c>
      <c r="K34" s="85">
        <f t="shared" si="8"/>
        <v>0.97069597069597069</v>
      </c>
      <c r="L34" s="87">
        <v>273</v>
      </c>
      <c r="M34" s="85">
        <f t="shared" si="9"/>
        <v>0.44462540716612375</v>
      </c>
      <c r="N34" s="87">
        <v>614</v>
      </c>
      <c r="O34" s="85">
        <f t="shared" si="10"/>
        <v>1.1455223880597014</v>
      </c>
      <c r="P34" s="58">
        <v>536</v>
      </c>
      <c r="Q34" s="55">
        <f t="shared" si="15"/>
        <v>1.880701754385965</v>
      </c>
      <c r="R34" s="66">
        <v>285</v>
      </c>
      <c r="S34" s="55">
        <f t="shared" si="12"/>
        <v>0.49912434325744309</v>
      </c>
      <c r="T34" s="35">
        <v>571</v>
      </c>
      <c r="U34" s="19">
        <f t="shared" si="13"/>
        <v>1.0400728597449909</v>
      </c>
      <c r="V34" s="35">
        <v>549</v>
      </c>
      <c r="W34" s="19">
        <f t="shared" si="14"/>
        <v>0.82680722891566261</v>
      </c>
      <c r="X34" s="26">
        <v>664</v>
      </c>
      <c r="Y34" s="13">
        <v>1.1389365351629503</v>
      </c>
      <c r="Z34" s="21">
        <v>584</v>
      </c>
      <c r="AA34" s="22">
        <v>1.1659999999999999</v>
      </c>
    </row>
    <row r="35" spans="1:27" ht="25.5" customHeight="1" x14ac:dyDescent="0.15">
      <c r="A35" s="16" t="s">
        <v>72</v>
      </c>
      <c r="B35" s="17" t="str">
        <f>[1]歩行者男年度別!B35</f>
        <v xml:space="preserve">  豊橋環状線（豊橋信用金庫　西支店前）</v>
      </c>
      <c r="C35" s="68" t="s">
        <v>73</v>
      </c>
      <c r="D35" s="84">
        <v>253</v>
      </c>
      <c r="E35" s="85">
        <f t="shared" si="5"/>
        <v>0.96934865900383138</v>
      </c>
      <c r="F35" s="84">
        <v>261</v>
      </c>
      <c r="G35" s="85">
        <f t="shared" si="6"/>
        <v>0.89078498293515362</v>
      </c>
      <c r="H35" s="84">
        <v>293</v>
      </c>
      <c r="I35" s="85">
        <f t="shared" si="7"/>
        <v>1.2208333333333334</v>
      </c>
      <c r="J35" s="84">
        <v>240</v>
      </c>
      <c r="K35" s="85">
        <f t="shared" si="8"/>
        <v>1.4545454545454546</v>
      </c>
      <c r="L35" s="84">
        <v>165</v>
      </c>
      <c r="M35" s="85">
        <f t="shared" si="9"/>
        <v>0.5</v>
      </c>
      <c r="N35" s="84">
        <v>330</v>
      </c>
      <c r="O35" s="85">
        <f t="shared" si="10"/>
        <v>1.4798206278026906</v>
      </c>
      <c r="P35" s="54">
        <v>223</v>
      </c>
      <c r="Q35" s="55">
        <f t="shared" si="15"/>
        <v>0.74832214765100669</v>
      </c>
      <c r="R35" s="63">
        <v>298</v>
      </c>
      <c r="S35" s="55">
        <f t="shared" si="12"/>
        <v>0.90853658536585369</v>
      </c>
      <c r="T35" s="18">
        <v>328</v>
      </c>
      <c r="U35" s="19">
        <f t="shared" si="13"/>
        <v>1.0614886731391586</v>
      </c>
      <c r="V35" s="18">
        <v>309</v>
      </c>
      <c r="W35" s="19">
        <f t="shared" si="14"/>
        <v>0.95076923076923081</v>
      </c>
      <c r="X35" s="26">
        <v>325</v>
      </c>
      <c r="Y35" s="13">
        <v>1.1904761904761905</v>
      </c>
      <c r="Z35" s="21">
        <v>307</v>
      </c>
      <c r="AA35" s="22">
        <v>1.01</v>
      </c>
    </row>
    <row r="36" spans="1:27" ht="25.5" customHeight="1" thickBot="1" x14ac:dyDescent="0.2">
      <c r="A36" s="36">
        <v>37</v>
      </c>
      <c r="B36" s="37" t="str">
        <f>[1]歩行者男年度別!B36</f>
        <v>　広小路通３丁目（はんこやカワイ前）</v>
      </c>
      <c r="C36" s="71" t="s">
        <v>45</v>
      </c>
      <c r="D36" s="88">
        <v>506</v>
      </c>
      <c r="E36" s="89">
        <f t="shared" si="5"/>
        <v>0.74302496328928047</v>
      </c>
      <c r="F36" s="88">
        <v>681</v>
      </c>
      <c r="G36" s="89">
        <f t="shared" si="6"/>
        <v>0.92779291553133514</v>
      </c>
      <c r="H36" s="88">
        <v>734</v>
      </c>
      <c r="I36" s="89">
        <f t="shared" si="7"/>
        <v>1.1915584415584415</v>
      </c>
      <c r="J36" s="88">
        <v>616</v>
      </c>
      <c r="K36" s="89">
        <f t="shared" si="8"/>
        <v>1.2941176470588236</v>
      </c>
      <c r="L36" s="88">
        <v>476</v>
      </c>
      <c r="M36" s="89">
        <f t="shared" si="9"/>
        <v>1</v>
      </c>
      <c r="N36" s="88">
        <v>476</v>
      </c>
      <c r="O36" s="89">
        <f t="shared" si="10"/>
        <v>0.54524627720504004</v>
      </c>
      <c r="P36" s="59">
        <v>873</v>
      </c>
      <c r="Q36" s="60">
        <f t="shared" si="15"/>
        <v>1.1877551020408164</v>
      </c>
      <c r="R36" s="61">
        <v>735</v>
      </c>
      <c r="S36" s="60">
        <f t="shared" si="12"/>
        <v>0.80152671755725191</v>
      </c>
      <c r="T36" s="38">
        <v>917</v>
      </c>
      <c r="U36" s="39">
        <f t="shared" si="13"/>
        <v>0.81874999999999998</v>
      </c>
      <c r="V36" s="38">
        <v>1120</v>
      </c>
      <c r="W36" s="39">
        <f t="shared" si="14"/>
        <v>1.061611374407583</v>
      </c>
      <c r="X36" s="40">
        <v>1055</v>
      </c>
      <c r="Y36" s="39">
        <v>1.0978147762747139</v>
      </c>
      <c r="Z36" s="41"/>
      <c r="AA36" s="42"/>
    </row>
    <row r="37" spans="1:27" s="47" customFormat="1" ht="25.5" customHeight="1" thickTop="1" thickBot="1" x14ac:dyDescent="0.2">
      <c r="A37" s="95"/>
      <c r="B37" s="96"/>
      <c r="C37" s="92" t="s">
        <v>74</v>
      </c>
      <c r="D37" s="90">
        <f>SUM(D5:D36)</f>
        <v>12939</v>
      </c>
      <c r="E37" s="91"/>
      <c r="F37" s="90">
        <f>SUM(F5:F36)</f>
        <v>15615</v>
      </c>
      <c r="G37" s="91"/>
      <c r="H37" s="90">
        <f>SUM(H5:H36)</f>
        <v>15421</v>
      </c>
      <c r="I37" s="91"/>
      <c r="J37" s="90">
        <f>SUM(J5:J36)</f>
        <v>12436</v>
      </c>
      <c r="K37" s="91"/>
      <c r="L37" s="90">
        <f>SUM(L5:L36)</f>
        <v>11274</v>
      </c>
      <c r="M37" s="91"/>
      <c r="N37" s="90">
        <f>SUM(N5:N36)</f>
        <v>16604</v>
      </c>
      <c r="O37" s="91"/>
      <c r="P37" s="43">
        <f>SUM(P5:P36)</f>
        <v>18062</v>
      </c>
      <c r="Q37" s="74"/>
      <c r="R37" s="43">
        <f>SUM(R5:R36)</f>
        <v>17491</v>
      </c>
      <c r="S37" s="74"/>
      <c r="T37" s="44">
        <f>SUM(T5:T36)</f>
        <v>18145</v>
      </c>
      <c r="U37" s="45"/>
      <c r="V37" s="44">
        <f>SUM(V5:V36)</f>
        <v>21359</v>
      </c>
      <c r="W37" s="45"/>
      <c r="X37" s="44">
        <f>SUM(Z5:Z36)</f>
        <v>18132</v>
      </c>
      <c r="Y37" s="46"/>
    </row>
    <row r="38" spans="1:27" s="47" customFormat="1" ht="26.25" customHeight="1" x14ac:dyDescent="0.15"/>
    <row r="39" spans="1:27" x14ac:dyDescent="0.15">
      <c r="T39" s="48"/>
    </row>
    <row r="40" spans="1:27" x14ac:dyDescent="0.15">
      <c r="T40" s="48"/>
    </row>
  </sheetData>
  <dataConsolidate>
    <dataRefs count="1">
      <dataRef ref="F37:M37" sheet="自転車年度別" r:id="rId1"/>
    </dataRefs>
  </dataConsolidate>
  <mergeCells count="9">
    <mergeCell ref="H3:I3"/>
    <mergeCell ref="J3:K3"/>
    <mergeCell ref="L3:M3"/>
    <mergeCell ref="N3:O3"/>
    <mergeCell ref="A37:B37"/>
    <mergeCell ref="B3:B4"/>
    <mergeCell ref="C3:C4"/>
    <mergeCell ref="F3:G3"/>
    <mergeCell ref="D3:E3"/>
  </mergeCells>
  <phoneticPr fontId="3"/>
  <pageMargins left="0.6692913385826772" right="0.70866141732283472" top="0.6692913385826772" bottom="0.59055118110236227" header="0" footer="0"/>
  <pageSetup paperSize="9" scale="52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45</vt:lpstr>
      <vt:lpstr>'45'!Print_Area</vt:lpstr>
    </vt:vector>
  </TitlesOfParts>
  <Company>愛知県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2018-02-13T07:27:03Z</cp:lastPrinted>
  <dcterms:created xsi:type="dcterms:W3CDTF">2011-01-21T06:07:03Z</dcterms:created>
  <dcterms:modified xsi:type="dcterms:W3CDTF">2018-02-13T07:27:04Z</dcterms:modified>
</cp:coreProperties>
</file>