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240" yWindow="45" windowWidth="14895" windowHeight="8160"/>
  </bookViews>
  <sheets>
    <sheet name="44" sheetId="1" r:id="rId1"/>
  </sheets>
  <externalReferences>
    <externalReference r:id="rId2"/>
    <externalReference r:id="rId3"/>
  </externalReferences>
  <definedNames>
    <definedName name="_xlnm.Print_Area" localSheetId="0">'44'!$A$1:$M$37</definedName>
  </definedNames>
  <calcPr calcId="152511"/>
</workbook>
</file>

<file path=xl/calcChain.xml><?xml version="1.0" encoding="utf-8"?>
<calcChain xmlns="http://schemas.openxmlformats.org/spreadsheetml/2006/main">
  <c r="D37" i="1" l="1"/>
  <c r="E5" i="1"/>
  <c r="G5" i="1"/>
  <c r="I5" i="1"/>
  <c r="K5" i="1"/>
  <c r="M5" i="1"/>
  <c r="O5" i="1"/>
  <c r="Q5" i="1"/>
  <c r="U5" i="1"/>
  <c r="W5" i="1"/>
  <c r="E6" i="1"/>
  <c r="G6" i="1"/>
  <c r="I6" i="1"/>
  <c r="K6" i="1"/>
  <c r="M6" i="1"/>
  <c r="O6" i="1"/>
  <c r="Q6" i="1"/>
  <c r="U6" i="1"/>
  <c r="W6" i="1"/>
  <c r="E7" i="1"/>
  <c r="G7" i="1"/>
  <c r="I7" i="1"/>
  <c r="K7" i="1"/>
  <c r="M7" i="1"/>
  <c r="O7" i="1"/>
  <c r="Q7" i="1"/>
  <c r="U7" i="1"/>
  <c r="W7" i="1"/>
  <c r="E8" i="1"/>
  <c r="G8" i="1"/>
  <c r="I8" i="1"/>
  <c r="K8" i="1"/>
  <c r="M8" i="1"/>
  <c r="O8" i="1"/>
  <c r="Q8" i="1"/>
  <c r="U8" i="1"/>
  <c r="W8" i="1"/>
  <c r="E9" i="1"/>
  <c r="G9" i="1"/>
  <c r="I9" i="1"/>
  <c r="K9" i="1"/>
  <c r="M9" i="1"/>
  <c r="O9" i="1"/>
  <c r="Q9" i="1"/>
  <c r="U9" i="1"/>
  <c r="W9" i="1"/>
  <c r="E10" i="1"/>
  <c r="G10" i="1"/>
  <c r="I10" i="1"/>
  <c r="K10" i="1"/>
  <c r="M10" i="1"/>
  <c r="O10" i="1"/>
  <c r="Q10" i="1"/>
  <c r="U10" i="1"/>
  <c r="W10" i="1"/>
  <c r="E11" i="1"/>
  <c r="G11" i="1"/>
  <c r="I11" i="1"/>
  <c r="K11" i="1"/>
  <c r="M11" i="1"/>
  <c r="O11" i="1"/>
  <c r="Q11" i="1"/>
  <c r="U11" i="1"/>
  <c r="W11" i="1"/>
  <c r="E12" i="1"/>
  <c r="G12" i="1"/>
  <c r="I12" i="1"/>
  <c r="K12" i="1"/>
  <c r="M12" i="1"/>
  <c r="O12" i="1"/>
  <c r="Q12" i="1"/>
  <c r="U12" i="1"/>
  <c r="W12" i="1"/>
  <c r="E13" i="1"/>
  <c r="G13" i="1"/>
  <c r="I13" i="1"/>
  <c r="K13" i="1"/>
  <c r="M13" i="1"/>
  <c r="O13" i="1"/>
  <c r="Q13" i="1"/>
  <c r="U13" i="1"/>
  <c r="W13" i="1"/>
  <c r="E14" i="1"/>
  <c r="G14" i="1"/>
  <c r="I14" i="1"/>
  <c r="K14" i="1"/>
  <c r="M14" i="1"/>
  <c r="O14" i="1"/>
  <c r="Q14" i="1"/>
  <c r="U14" i="1"/>
  <c r="W14" i="1"/>
  <c r="E15" i="1"/>
  <c r="G15" i="1"/>
  <c r="I15" i="1"/>
  <c r="K15" i="1"/>
  <c r="M15" i="1"/>
  <c r="O15" i="1"/>
  <c r="Q15" i="1"/>
  <c r="U15" i="1"/>
  <c r="W15" i="1"/>
  <c r="E16" i="1"/>
  <c r="G16" i="1"/>
  <c r="I16" i="1"/>
  <c r="K16" i="1"/>
  <c r="M16" i="1"/>
  <c r="O16" i="1"/>
  <c r="Q16" i="1"/>
  <c r="U16" i="1"/>
  <c r="W16" i="1"/>
  <c r="E17" i="1"/>
  <c r="G17" i="1"/>
  <c r="I17" i="1"/>
  <c r="K17" i="1"/>
  <c r="M17" i="1"/>
  <c r="O17" i="1"/>
  <c r="Q17" i="1"/>
  <c r="U17" i="1"/>
  <c r="W17" i="1"/>
  <c r="E18" i="1"/>
  <c r="G18" i="1"/>
  <c r="I18" i="1"/>
  <c r="K18" i="1"/>
  <c r="M18" i="1"/>
  <c r="O18" i="1"/>
  <c r="Q18" i="1"/>
  <c r="U18" i="1"/>
  <c r="W18" i="1"/>
  <c r="E19" i="1"/>
  <c r="G19" i="1"/>
  <c r="I19" i="1"/>
  <c r="K19" i="1"/>
  <c r="M19" i="1"/>
  <c r="O19" i="1"/>
  <c r="Q19" i="1"/>
  <c r="U19" i="1"/>
  <c r="W19" i="1"/>
  <c r="E20" i="1"/>
  <c r="G20" i="1"/>
  <c r="I20" i="1"/>
  <c r="K20" i="1"/>
  <c r="M20" i="1"/>
  <c r="O20" i="1"/>
  <c r="Q20" i="1"/>
  <c r="W20" i="1"/>
  <c r="E21" i="1"/>
  <c r="G21" i="1"/>
  <c r="I21" i="1"/>
  <c r="K21" i="1"/>
  <c r="M21" i="1"/>
  <c r="O21" i="1"/>
  <c r="Q21" i="1"/>
  <c r="E22" i="1"/>
  <c r="G22" i="1"/>
  <c r="I22" i="1"/>
  <c r="K22" i="1"/>
  <c r="M22" i="1"/>
  <c r="O22" i="1"/>
  <c r="Q22" i="1"/>
  <c r="U22" i="1"/>
  <c r="W22" i="1"/>
  <c r="E23" i="1"/>
  <c r="G23" i="1"/>
  <c r="I23" i="1"/>
  <c r="K23" i="1"/>
  <c r="M23" i="1"/>
  <c r="O23" i="1"/>
  <c r="Q23" i="1"/>
  <c r="U23" i="1"/>
  <c r="W23" i="1"/>
  <c r="E24" i="1"/>
  <c r="G24" i="1"/>
  <c r="I24" i="1"/>
  <c r="K24" i="1"/>
  <c r="M24" i="1"/>
  <c r="O24" i="1"/>
  <c r="Q24" i="1"/>
  <c r="U24" i="1"/>
  <c r="W24" i="1"/>
  <c r="E25" i="1"/>
  <c r="G25" i="1"/>
  <c r="I25" i="1"/>
  <c r="O25" i="1"/>
  <c r="Q25" i="1"/>
  <c r="U25" i="1"/>
  <c r="W25" i="1"/>
  <c r="E26" i="1"/>
  <c r="G26" i="1"/>
  <c r="I26" i="1"/>
  <c r="K26" i="1"/>
  <c r="M26" i="1"/>
  <c r="O26" i="1"/>
  <c r="Q26" i="1"/>
  <c r="U26" i="1"/>
  <c r="W26" i="1"/>
  <c r="E27" i="1"/>
  <c r="G27" i="1"/>
  <c r="I27" i="1"/>
  <c r="K27" i="1"/>
  <c r="M27" i="1"/>
  <c r="O27" i="1"/>
  <c r="Q27" i="1"/>
  <c r="U27" i="1"/>
  <c r="W27" i="1"/>
  <c r="E28" i="1"/>
  <c r="G28" i="1"/>
  <c r="I28" i="1"/>
  <c r="K28" i="1"/>
  <c r="M28" i="1"/>
  <c r="O28" i="1"/>
  <c r="Q28" i="1"/>
  <c r="U28" i="1"/>
  <c r="W28" i="1"/>
  <c r="E29" i="1"/>
  <c r="G29" i="1"/>
  <c r="I29" i="1"/>
  <c r="K29" i="1"/>
  <c r="M29" i="1"/>
  <c r="O29" i="1"/>
  <c r="Q29" i="1"/>
  <c r="U29" i="1"/>
  <c r="W29" i="1"/>
  <c r="E30" i="1"/>
  <c r="G30" i="1"/>
  <c r="I30" i="1"/>
  <c r="K30" i="1"/>
  <c r="M30" i="1"/>
  <c r="O30" i="1"/>
  <c r="Q30" i="1"/>
  <c r="U30" i="1"/>
  <c r="W30" i="1"/>
  <c r="E31" i="1"/>
  <c r="G31" i="1"/>
  <c r="I31" i="1"/>
  <c r="K31" i="1"/>
  <c r="M31" i="1"/>
  <c r="O31" i="1"/>
  <c r="Q31" i="1"/>
  <c r="U31" i="1"/>
  <c r="W31" i="1"/>
  <c r="E32" i="1"/>
  <c r="G32" i="1"/>
  <c r="I32" i="1"/>
  <c r="K32" i="1"/>
  <c r="M32" i="1"/>
  <c r="O32" i="1"/>
  <c r="Q32" i="1"/>
  <c r="U32" i="1"/>
  <c r="W32" i="1"/>
  <c r="E33" i="1"/>
  <c r="G33" i="1"/>
  <c r="I33" i="1"/>
  <c r="K33" i="1"/>
  <c r="M33" i="1"/>
  <c r="O33" i="1"/>
  <c r="Q33" i="1"/>
  <c r="U33" i="1"/>
  <c r="W33" i="1"/>
  <c r="E34" i="1"/>
  <c r="G34" i="1"/>
  <c r="I34" i="1"/>
  <c r="K34" i="1"/>
  <c r="M34" i="1"/>
  <c r="O34" i="1"/>
  <c r="Q34" i="1"/>
  <c r="U34" i="1"/>
  <c r="W34" i="1"/>
  <c r="E35" i="1"/>
  <c r="G35" i="1"/>
  <c r="I35" i="1"/>
  <c r="K35" i="1"/>
  <c r="M35" i="1"/>
  <c r="O35" i="1"/>
  <c r="Q35" i="1"/>
  <c r="U35" i="1"/>
  <c r="W35" i="1"/>
  <c r="E36" i="1"/>
  <c r="G36" i="1"/>
  <c r="I36" i="1"/>
  <c r="K36" i="1"/>
  <c r="M36" i="1"/>
  <c r="O36" i="1"/>
  <c r="Q36" i="1"/>
  <c r="F37" i="1" l="1"/>
  <c r="B10" i="1"/>
  <c r="I4" i="1"/>
  <c r="G4" i="1" s="1"/>
  <c r="E4" i="1" s="1"/>
  <c r="H4" i="1"/>
  <c r="F4" i="1" s="1"/>
  <c r="D4" i="1" s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H37" i="1"/>
  <c r="J37" i="1"/>
  <c r="V37" i="1"/>
  <c r="T37" i="1"/>
  <c r="R37" i="1"/>
  <c r="P37" i="1"/>
  <c r="N37" i="1"/>
  <c r="L37" i="1"/>
</calcChain>
</file>

<file path=xl/sharedStrings.xml><?xml version="1.0" encoding="utf-8"?>
<sst xmlns="http://schemas.openxmlformats.org/spreadsheetml/2006/main" count="95" uniqueCount="79">
  <si>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</si>
  <si>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</si>
  <si>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</si>
  <si>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</si>
  <si>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</si>
  <si>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</si>
  <si>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</si>
  <si>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</si>
  <si>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H13.　10.　2（火）</t>
    <rPh sb="11" eb="12">
      <t>ヒ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</si>
  <si>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</si>
  <si>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</si>
  <si>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</si>
  <si>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</si>
  <si>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</si>
  <si>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</si>
  <si>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</si>
  <si>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</si>
  <si>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</si>
  <si>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</si>
  <si>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</si>
  <si>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</si>
  <si>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</si>
  <si>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</si>
  <si>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</si>
  <si>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</si>
  <si>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</si>
  <si>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</si>
  <si>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</si>
  <si>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</si>
  <si>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</si>
  <si>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</si>
  <si>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</si>
  <si>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</si>
  <si>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</si>
  <si>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</si>
  <si>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</si>
  <si>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</si>
  <si>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</si>
  <si>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</si>
  <si>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</si>
  <si>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</si>
  <si>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</si>
  <si>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</si>
  <si>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</si>
  <si>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</si>
  <si>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</si>
  <si>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</si>
  <si>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</si>
  <si>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</si>
  <si>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</si>
  <si>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</si>
  <si>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</si>
  <si>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</si>
  <si>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</si>
  <si>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</si>
  <si>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</si>
  <si>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</si>
  <si>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</si>
  <si>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</si>
  <si>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</si>
  <si>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</si>
  <si>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</si>
  <si>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</si>
  <si>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</si>
  <si>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</si>
  <si>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</si>
  <si>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</si>
  <si>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</si>
  <si>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</si>
  <si>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</si>
  <si>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</si>
  <si>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</si>
  <si>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</si>
  <si>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</si>
  <si>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</si>
  <si>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6</t>
    <phoneticPr fontId="8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</si>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</sst>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right" vertical="center"/>
    </xf>
    <xf numFmtId="176" fontId="0" fillId="0" borderId="14" xfId="1" applyNumberFormat="1" applyFont="1" applyBorder="1">
      <alignment vertical="center"/>
    </xf>
    <xf numFmtId="0" fontId="0" fillId="0" borderId="15" xfId="0" applyBorder="1">
      <alignment vertical="center"/>
    </xf>
    <xf numFmtId="176" fontId="0" fillId="0" borderId="16" xfId="1" applyNumberFormat="1" applyFont="1" applyBorder="1">
      <alignment vertical="center"/>
    </xf>
    <xf numFmtId="0" fontId="0" fillId="0" borderId="17" xfId="0" applyBorder="1">
      <alignment vertical="center"/>
    </xf>
    <xf numFmtId="177" fontId="0" fillId="0" borderId="14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right" vertical="center"/>
    </xf>
    <xf numFmtId="176" fontId="0" fillId="0" borderId="21" xfId="1" applyNumberFormat="1" applyFont="1" applyBorder="1">
      <alignment vertical="center"/>
    </xf>
    <xf numFmtId="0" fontId="0" fillId="0" borderId="22" xfId="0" applyBorder="1">
      <alignment vertical="center"/>
    </xf>
    <xf numFmtId="176" fontId="0" fillId="0" borderId="23" xfId="1" applyNumberFormat="1" applyFont="1" applyBorder="1">
      <alignment vertical="center"/>
    </xf>
    <xf numFmtId="0" fontId="0" fillId="0" borderId="24" xfId="0" applyBorder="1">
      <alignment vertical="center"/>
    </xf>
    <xf numFmtId="177" fontId="0" fillId="0" borderId="23" xfId="2" applyNumberFormat="1" applyFont="1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right" vertical="center"/>
    </xf>
    <xf numFmtId="177" fontId="0" fillId="0" borderId="27" xfId="2" applyNumberFormat="1" applyFont="1" applyBorder="1">
      <alignment vertical="center"/>
    </xf>
    <xf numFmtId="176" fontId="0" fillId="0" borderId="27" xfId="1" applyNumberFormat="1" applyFont="1" applyBorder="1">
      <alignment vertical="center"/>
    </xf>
    <xf numFmtId="56" fontId="6" fillId="0" borderId="22" xfId="0" quotePrefix="1" applyNumberFormat="1" applyFont="1" applyBorder="1" applyAlignment="1" applyProtection="1">
      <alignment horizontal="center" vertical="center"/>
      <protection locked="0"/>
    </xf>
    <xf numFmtId="177" fontId="0" fillId="0" borderId="29" xfId="2" applyNumberFormat="1" applyFont="1" applyBorder="1">
      <alignment vertical="center"/>
    </xf>
    <xf numFmtId="177" fontId="0" fillId="0" borderId="30" xfId="2" applyNumberFormat="1" applyFont="1" applyBorder="1">
      <alignment vertical="center"/>
    </xf>
    <xf numFmtId="176" fontId="0" fillId="0" borderId="31" xfId="1" applyNumberFormat="1" applyFont="1" applyBorder="1">
      <alignment vertical="center"/>
    </xf>
    <xf numFmtId="0" fontId="7" fillId="0" borderId="25" xfId="0" applyFont="1" applyBorder="1" applyAlignment="1" applyProtection="1">
      <alignment horizontal="left" vertical="center" shrinkToFit="1"/>
    </xf>
    <xf numFmtId="178" fontId="6" fillId="0" borderId="22" xfId="0" quotePrefix="1" applyNumberFormat="1" applyFont="1" applyBorder="1" applyAlignment="1" applyProtection="1">
      <alignment horizontal="center" vertical="center"/>
      <protection locked="0"/>
    </xf>
    <xf numFmtId="0" fontId="0" fillId="0" borderId="32" xfId="0" applyBorder="1">
      <alignment vertical="center"/>
    </xf>
    <xf numFmtId="177" fontId="0" fillId="0" borderId="33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177" fontId="0" fillId="0" borderId="28" xfId="2" applyNumberFormat="1" applyFont="1" applyBorder="1">
      <alignment vertical="center"/>
    </xf>
    <xf numFmtId="0" fontId="0" fillId="0" borderId="22" xfId="0" applyBorder="1" applyAlignment="1" applyProtection="1">
      <alignment horizontal="center" vertical="center"/>
    </xf>
    <xf numFmtId="176" fontId="0" fillId="0" borderId="23" xfId="1" applyNumberFormat="1" applyFont="1" applyBorder="1" applyAlignment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5" xfId="0" applyFont="1" applyBorder="1" applyAlignment="1" applyProtection="1">
      <alignment horizontal="center" vertical="center" shrinkToFit="1"/>
    </xf>
    <xf numFmtId="0" fontId="1" fillId="0" borderId="34" xfId="0" applyFont="1" applyBorder="1" applyAlignment="1" applyProtection="1">
      <alignment horizontal="right" vertical="center"/>
    </xf>
    <xf numFmtId="0" fontId="6" fillId="0" borderId="36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1" fillId="0" borderId="36" xfId="0" applyFont="1" applyBorder="1" applyAlignment="1" applyProtection="1">
      <alignment horizontal="right" vertical="center"/>
    </xf>
    <xf numFmtId="0" fontId="0" fillId="0" borderId="18" xfId="0" applyBorder="1">
      <alignment vertical="center"/>
    </xf>
    <xf numFmtId="0" fontId="0" fillId="0" borderId="39" xfId="0" applyBorder="1">
      <alignment vertical="center"/>
    </xf>
    <xf numFmtId="177" fontId="0" fillId="0" borderId="40" xfId="2" applyNumberFormat="1" applyFont="1" applyBorder="1">
      <alignment vertical="center"/>
    </xf>
    <xf numFmtId="177" fontId="0" fillId="0" borderId="41" xfId="2" applyNumberFormat="1" applyFont="1" applyBorder="1">
      <alignment vertical="center"/>
    </xf>
    <xf numFmtId="0" fontId="9" fillId="0" borderId="44" xfId="0" applyFont="1" applyBorder="1" applyAlignment="1">
      <alignment horizontal="center" vertical="center"/>
    </xf>
    <xf numFmtId="38" fontId="9" fillId="0" borderId="45" xfId="1" applyFont="1" applyBorder="1" applyAlignment="1">
      <alignment horizontal="right" vertical="center"/>
    </xf>
    <xf numFmtId="0" fontId="9" fillId="0" borderId="43" xfId="0" applyFont="1" applyBorder="1" applyAlignment="1">
      <alignment horizontal="center" vertical="center"/>
    </xf>
    <xf numFmtId="38" fontId="9" fillId="0" borderId="45" xfId="1" applyFont="1" applyBorder="1">
      <alignment vertical="center"/>
    </xf>
    <xf numFmtId="0" fontId="9" fillId="0" borderId="43" xfId="0" applyFont="1" applyBorder="1">
      <alignment vertical="center"/>
    </xf>
    <xf numFmtId="38" fontId="9" fillId="0" borderId="46" xfId="1" applyFont="1" applyBorder="1">
      <alignment vertical="center"/>
    </xf>
    <xf numFmtId="0" fontId="9" fillId="0" borderId="47" xfId="0" applyFont="1" applyBorder="1">
      <alignment vertical="center"/>
    </xf>
    <xf numFmtId="38" fontId="9" fillId="0" borderId="48" xfId="1" applyFont="1" applyBorder="1">
      <alignment vertical="center"/>
    </xf>
    <xf numFmtId="0" fontId="9" fillId="0" borderId="49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50" xfId="0" applyFont="1" applyBorder="1">
      <alignment vertical="center"/>
    </xf>
    <xf numFmtId="0" fontId="0" fillId="0" borderId="35" xfId="0" applyBorder="1">
      <alignment vertical="center"/>
    </xf>
    <xf numFmtId="0" fontId="9" fillId="0" borderId="35" xfId="0" applyFont="1" applyBorder="1">
      <alignment vertical="center"/>
    </xf>
    <xf numFmtId="57" fontId="0" fillId="0" borderId="0" xfId="0" applyNumberFormat="1" applyAlignment="1"/>
    <xf numFmtId="0" fontId="0" fillId="0" borderId="22" xfId="0" applyBorder="1" applyAlignment="1" applyProtection="1">
      <alignment horizontal="right" vertical="center"/>
    </xf>
    <xf numFmtId="0" fontId="9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 shrinkToFit="1"/>
    </xf>
    <xf numFmtId="179" fontId="7" fillId="0" borderId="12" xfId="0" applyNumberFormat="1" applyFont="1" applyBorder="1" applyAlignment="1" applyProtection="1">
      <alignment horizontal="right" vertical="center" shrinkToFit="1"/>
    </xf>
    <xf numFmtId="0" fontId="7" fillId="0" borderId="18" xfId="0" applyFont="1" applyBorder="1" applyAlignment="1" applyProtection="1">
      <alignment horizontal="right" vertical="center" shrinkToFit="1"/>
    </xf>
    <xf numFmtId="179" fontId="7" fillId="0" borderId="19" xfId="0" applyNumberFormat="1" applyFont="1" applyBorder="1" applyAlignment="1" applyProtection="1">
      <alignment horizontal="right" vertical="center" shrinkToFit="1"/>
    </xf>
    <xf numFmtId="0" fontId="7" fillId="0" borderId="22" xfId="0" applyFont="1" applyBorder="1" applyAlignment="1" applyProtection="1">
      <alignment horizontal="right" vertical="center" shrinkToFit="1"/>
    </xf>
    <xf numFmtId="179" fontId="7" fillId="0" borderId="25" xfId="0" applyNumberFormat="1" applyFont="1" applyBorder="1" applyAlignment="1" applyProtection="1">
      <alignment horizontal="right" vertical="center" shrinkToFit="1"/>
    </xf>
    <xf numFmtId="0" fontId="7" fillId="0" borderId="34" xfId="0" applyFont="1" applyBorder="1" applyAlignment="1" applyProtection="1">
      <alignment horizontal="right" vertical="center" shrinkToFit="1"/>
    </xf>
    <xf numFmtId="179" fontId="7" fillId="0" borderId="0" xfId="0" applyNumberFormat="1" applyFont="1" applyBorder="1" applyAlignment="1" applyProtection="1">
      <alignment horizontal="right" vertical="center" shrinkToFit="1"/>
    </xf>
    <xf numFmtId="0" fontId="7" fillId="0" borderId="36" xfId="0" applyFont="1" applyBorder="1" applyAlignment="1" applyProtection="1">
      <alignment horizontal="right" vertical="center" shrinkToFit="1"/>
    </xf>
    <xf numFmtId="179" fontId="7" fillId="0" borderId="37" xfId="0" applyNumberFormat="1" applyFont="1" applyBorder="1" applyAlignment="1" applyProtection="1">
      <alignment horizontal="right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tabSelected="1" view="pageBreakPreview" zoomScale="60" zoomScaleNormal="60" workbookViewId="0">
      <selection activeCell="J4" sqref="J4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75" customWidth="1"/>
    <col min="8" max="17" width="12.625" customWidth="1"/>
    <col min="18" max="21" width="0" hidden="1" customWidth="1"/>
    <col min="22" max="22" width="9" hidden="1" customWidth="1"/>
    <col min="24" max="25" width="11.375" customWidth="1"/>
    <col min="26" max="26" width="11" customWidth="1"/>
  </cols>
  <sheetData>
    <row r="1" spans="1:26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70"/>
      <c r="L1" s="2"/>
      <c r="M1" s="70">
        <v>41933</v>
      </c>
      <c r="O1" s="70">
        <v>41208</v>
      </c>
      <c r="Q1" s="70">
        <v>40841</v>
      </c>
      <c r="X1" s="3"/>
    </row>
    <row r="2" spans="1:26" ht="7.5" customHeight="1" thickBot="1" x14ac:dyDescent="0.2">
      <c r="H2" s="3"/>
      <c r="I2" s="3"/>
      <c r="J2" s="3"/>
      <c r="K2" s="3"/>
      <c r="L2" s="3"/>
      <c r="M2" s="3"/>
      <c r="N2" s="3"/>
      <c r="O2" s="3"/>
      <c r="P2" s="3"/>
      <c r="W2" s="3"/>
      <c r="X2" s="3"/>
    </row>
    <row r="3" spans="1:26" ht="24" customHeight="1" thickTop="1" thickBot="1" x14ac:dyDescent="0.2">
      <c r="A3" s="4" t="s">
        <v>1</v>
      </c>
      <c r="B3" s="93" t="s">
        <v>1</v>
      </c>
      <c r="C3" s="95" t="s">
        <v>2</v>
      </c>
      <c r="D3" s="102" t="s">
        <v>78</v>
      </c>
      <c r="E3" s="103"/>
      <c r="F3" s="102" t="s">
        <v>77</v>
      </c>
      <c r="G3" s="103"/>
      <c r="H3" s="102" t="s">
        <v>74</v>
      </c>
      <c r="I3" s="103"/>
      <c r="J3" s="99" t="s">
        <v>76</v>
      </c>
      <c r="K3" s="98"/>
      <c r="L3" s="97" t="s">
        <v>3</v>
      </c>
      <c r="M3" s="98"/>
      <c r="N3" s="99" t="s">
        <v>4</v>
      </c>
      <c r="O3" s="98"/>
      <c r="P3" s="99" t="s">
        <v>5</v>
      </c>
      <c r="Q3" s="98"/>
      <c r="R3" s="100" t="s">
        <v>6</v>
      </c>
      <c r="S3" s="101"/>
      <c r="T3" s="89" t="s">
        <v>7</v>
      </c>
      <c r="U3" s="90"/>
      <c r="V3" s="89" t="s">
        <v>8</v>
      </c>
      <c r="W3" s="90"/>
      <c r="Y3" s="68"/>
      <c r="Z3" s="3"/>
    </row>
    <row r="4" spans="1:26" ht="24" customHeight="1" thickBot="1" x14ac:dyDescent="0.2">
      <c r="A4" s="5" t="s">
        <v>9</v>
      </c>
      <c r="B4" s="94"/>
      <c r="C4" s="96"/>
      <c r="D4" s="85" t="str">
        <f t="shared" ref="D4:I4" si="0">F4</f>
        <v>合計</v>
      </c>
      <c r="E4" s="86" t="str">
        <f t="shared" si="0"/>
        <v>（前年比）</v>
      </c>
      <c r="F4" s="85" t="str">
        <f t="shared" si="0"/>
        <v>合計</v>
      </c>
      <c r="G4" s="86" t="str">
        <f t="shared" si="0"/>
        <v>（前年比）</v>
      </c>
      <c r="H4" s="85" t="str">
        <f t="shared" si="0"/>
        <v>合計</v>
      </c>
      <c r="I4" s="86" t="str">
        <f t="shared" si="0"/>
        <v>（前年比）</v>
      </c>
      <c r="J4" s="6" t="s">
        <v>10</v>
      </c>
      <c r="K4" s="7" t="s">
        <v>11</v>
      </c>
      <c r="L4" s="87" t="s">
        <v>10</v>
      </c>
      <c r="M4" s="88" t="s">
        <v>11</v>
      </c>
      <c r="N4" s="6" t="s">
        <v>10</v>
      </c>
      <c r="O4" s="7" t="s">
        <v>11</v>
      </c>
      <c r="P4" s="6" t="s">
        <v>10</v>
      </c>
      <c r="Q4" s="7" t="s">
        <v>11</v>
      </c>
      <c r="R4" s="73" t="s">
        <v>10</v>
      </c>
      <c r="S4" s="74" t="s">
        <v>11</v>
      </c>
      <c r="T4" s="6" t="s">
        <v>10</v>
      </c>
      <c r="U4" s="7" t="s">
        <v>11</v>
      </c>
      <c r="V4" s="6" t="s">
        <v>10</v>
      </c>
      <c r="W4" s="7" t="s">
        <v>11</v>
      </c>
      <c r="Y4" s="68"/>
      <c r="Z4" s="3"/>
    </row>
    <row r="5" spans="1:26" ht="25.5" customHeight="1" x14ac:dyDescent="0.15">
      <c r="A5" s="8" t="s">
        <v>12</v>
      </c>
      <c r="B5" s="9" t="str">
        <f>[1]歩行者男年度別!B5</f>
        <v xml:space="preserve">  元 下 地(商工信用前）</v>
      </c>
      <c r="C5" s="10" t="s">
        <v>13</v>
      </c>
      <c r="D5" s="75">
        <v>62</v>
      </c>
      <c r="E5" s="76">
        <f>D5/F5</f>
        <v>1.441860465116279</v>
      </c>
      <c r="F5" s="75">
        <v>43</v>
      </c>
      <c r="G5" s="76">
        <f>F5/H5</f>
        <v>0.35833333333333334</v>
      </c>
      <c r="H5" s="75">
        <v>120</v>
      </c>
      <c r="I5" s="76">
        <f>H5/J5</f>
        <v>1.4814814814814814</v>
      </c>
      <c r="J5" s="11">
        <v>81</v>
      </c>
      <c r="K5" s="12">
        <f>J5/L5</f>
        <v>0.63779527559055116</v>
      </c>
      <c r="L5" s="11">
        <v>127</v>
      </c>
      <c r="M5" s="12">
        <f>L5/N5</f>
        <v>1.6282051282051282</v>
      </c>
      <c r="N5" s="11">
        <v>78</v>
      </c>
      <c r="O5" s="12">
        <f>N5/P5</f>
        <v>0.6</v>
      </c>
      <c r="P5" s="11">
        <v>130</v>
      </c>
      <c r="Q5" s="12">
        <f>P5/R5</f>
        <v>1.5853658536585367</v>
      </c>
      <c r="R5" s="13">
        <v>82</v>
      </c>
      <c r="S5" s="14">
        <v>1.0649350649350648</v>
      </c>
      <c r="T5" s="15">
        <v>154</v>
      </c>
      <c r="U5" s="16">
        <f t="shared" ref="U5:U19" si="1">T5/V5</f>
        <v>1.0694444444444444</v>
      </c>
      <c r="V5" s="15">
        <v>144</v>
      </c>
      <c r="W5" s="16">
        <f t="shared" ref="W5:W20" si="2">V5/X5</f>
        <v>0.99310344827586206</v>
      </c>
      <c r="X5">
        <v>145</v>
      </c>
      <c r="Y5" s="68"/>
      <c r="Z5" s="3"/>
    </row>
    <row r="6" spans="1:26" ht="25.5" customHeight="1" x14ac:dyDescent="0.15">
      <c r="A6" s="17" t="s">
        <v>14</v>
      </c>
      <c r="B6" s="18" t="str">
        <f>[1]歩行者男年度別!B6</f>
        <v xml:space="preserve">  吉田大橋（豊城中学校前、吉田神社前）</v>
      </c>
      <c r="C6" s="19" t="s">
        <v>15</v>
      </c>
      <c r="D6" s="77">
        <v>185</v>
      </c>
      <c r="E6" s="78">
        <f t="shared" ref="E6:E36" si="3">D6/F6</f>
        <v>1.3309352517985611</v>
      </c>
      <c r="F6" s="77">
        <v>139</v>
      </c>
      <c r="G6" s="78">
        <f t="shared" ref="G6:G36" si="4">F6/H6</f>
        <v>0.63181818181818183</v>
      </c>
      <c r="H6" s="77">
        <v>220</v>
      </c>
      <c r="I6" s="78">
        <f t="shared" ref="I6:I36" si="5">H6/J6</f>
        <v>0.92050209205020916</v>
      </c>
      <c r="J6" s="20">
        <v>239</v>
      </c>
      <c r="K6" s="21">
        <f t="shared" ref="K6:K24" si="6">J6/L6</f>
        <v>0.99583333333333335</v>
      </c>
      <c r="L6" s="20">
        <v>240</v>
      </c>
      <c r="M6" s="21">
        <f t="shared" ref="M6:M36" si="7">L6/N6</f>
        <v>1.1111111111111112</v>
      </c>
      <c r="N6" s="20">
        <v>216</v>
      </c>
      <c r="O6" s="21">
        <f t="shared" ref="O6:O36" si="8">N6/P6</f>
        <v>1.0285714285714285</v>
      </c>
      <c r="P6" s="20">
        <v>210</v>
      </c>
      <c r="Q6" s="21">
        <f t="shared" ref="Q6:Q36" si="9">P6/R6</f>
        <v>0.70707070707070707</v>
      </c>
      <c r="R6" s="22">
        <v>297</v>
      </c>
      <c r="S6" s="23">
        <v>1.3438914027149322</v>
      </c>
      <c r="T6" s="24">
        <v>312</v>
      </c>
      <c r="U6" s="25">
        <f t="shared" si="1"/>
        <v>1.2682926829268293</v>
      </c>
      <c r="V6" s="24">
        <v>246</v>
      </c>
      <c r="W6" s="25">
        <f t="shared" si="2"/>
        <v>0.97619047619047616</v>
      </c>
      <c r="X6">
        <v>252</v>
      </c>
      <c r="Y6" s="68"/>
      <c r="Z6" s="3"/>
    </row>
    <row r="7" spans="1:26" ht="25.5" customHeight="1" x14ac:dyDescent="0.15">
      <c r="A7" s="26" t="s">
        <v>16</v>
      </c>
      <c r="B7" s="27" t="str">
        <f>[1]歩行者男年度別!B7</f>
        <v xml:space="preserve">  牛川境橋（鈴木製材所前）</v>
      </c>
      <c r="C7" s="28" t="s">
        <v>17</v>
      </c>
      <c r="D7" s="79">
        <v>37</v>
      </c>
      <c r="E7" s="80">
        <f t="shared" si="3"/>
        <v>0.77083333333333337</v>
      </c>
      <c r="F7" s="79">
        <v>48</v>
      </c>
      <c r="G7" s="80">
        <f t="shared" si="4"/>
        <v>0.63157894736842102</v>
      </c>
      <c r="H7" s="79">
        <v>76</v>
      </c>
      <c r="I7" s="80">
        <f t="shared" si="5"/>
        <v>1</v>
      </c>
      <c r="J7" s="29">
        <v>76</v>
      </c>
      <c r="K7" s="21">
        <f t="shared" si="6"/>
        <v>1.3333333333333333</v>
      </c>
      <c r="L7" s="29">
        <v>57</v>
      </c>
      <c r="M7" s="21">
        <f t="shared" si="7"/>
        <v>0.83823529411764708</v>
      </c>
      <c r="N7" s="29">
        <v>68</v>
      </c>
      <c r="O7" s="21">
        <f t="shared" si="8"/>
        <v>0.98550724637681164</v>
      </c>
      <c r="P7" s="29">
        <v>69</v>
      </c>
      <c r="Q7" s="21">
        <f t="shared" si="9"/>
        <v>1.0454545454545454</v>
      </c>
      <c r="R7" s="22">
        <v>66</v>
      </c>
      <c r="S7" s="23">
        <v>1</v>
      </c>
      <c r="T7" s="24">
        <v>68</v>
      </c>
      <c r="U7" s="25">
        <f t="shared" si="1"/>
        <v>1.7894736842105263</v>
      </c>
      <c r="V7" s="24">
        <v>38</v>
      </c>
      <c r="W7" s="25">
        <f t="shared" si="2"/>
        <v>0.40425531914893614</v>
      </c>
      <c r="X7">
        <v>94</v>
      </c>
      <c r="Y7" s="68"/>
      <c r="Z7" s="3"/>
    </row>
    <row r="8" spans="1:26" ht="25.5" customHeight="1" x14ac:dyDescent="0.15">
      <c r="A8" s="26" t="s">
        <v>18</v>
      </c>
      <c r="B8" s="27" t="str">
        <f>[1]歩行者男年度別!B8</f>
        <v xml:space="preserve">  青陵街道（東田中郷町）</v>
      </c>
      <c r="C8" s="28" t="s">
        <v>19</v>
      </c>
      <c r="D8" s="79">
        <v>74</v>
      </c>
      <c r="E8" s="80">
        <f t="shared" si="3"/>
        <v>1.3454545454545455</v>
      </c>
      <c r="F8" s="79">
        <v>55</v>
      </c>
      <c r="G8" s="80">
        <f t="shared" si="4"/>
        <v>0.43650793650793651</v>
      </c>
      <c r="H8" s="79">
        <v>126</v>
      </c>
      <c r="I8" s="80">
        <f t="shared" si="5"/>
        <v>0.8571428571428571</v>
      </c>
      <c r="J8" s="29">
        <v>147</v>
      </c>
      <c r="K8" s="23">
        <f t="shared" si="6"/>
        <v>1.3363636363636364</v>
      </c>
      <c r="L8" s="29">
        <v>110</v>
      </c>
      <c r="M8" s="23">
        <f t="shared" si="7"/>
        <v>1.1956521739130435</v>
      </c>
      <c r="N8" s="29">
        <v>92</v>
      </c>
      <c r="O8" s="23">
        <f t="shared" si="8"/>
        <v>0.67647058823529416</v>
      </c>
      <c r="P8" s="29">
        <v>136</v>
      </c>
      <c r="Q8" s="23">
        <f t="shared" si="9"/>
        <v>1.2035398230088497</v>
      </c>
      <c r="R8" s="22">
        <v>113</v>
      </c>
      <c r="S8" s="23">
        <v>0.82481751824817517</v>
      </c>
      <c r="T8" s="24">
        <v>148</v>
      </c>
      <c r="U8" s="30">
        <f t="shared" si="1"/>
        <v>1.2032520325203253</v>
      </c>
      <c r="V8" s="24">
        <v>123</v>
      </c>
      <c r="W8" s="25">
        <f t="shared" si="2"/>
        <v>1.0336134453781514</v>
      </c>
      <c r="X8">
        <v>119</v>
      </c>
      <c r="Y8" s="68"/>
      <c r="Z8" s="3"/>
    </row>
    <row r="9" spans="1:26" ht="25.5" customHeight="1" x14ac:dyDescent="0.15">
      <c r="A9" s="26" t="s">
        <v>20</v>
      </c>
      <c r="B9" s="27" t="str">
        <f>[1]歩行者男年度別!B9</f>
        <v xml:space="preserve">  東 郷 町（丸地米穀店）</v>
      </c>
      <c r="C9" s="28" t="s">
        <v>21</v>
      </c>
      <c r="D9" s="79">
        <v>82</v>
      </c>
      <c r="E9" s="80">
        <f t="shared" si="3"/>
        <v>0.74545454545454548</v>
      </c>
      <c r="F9" s="79">
        <v>110</v>
      </c>
      <c r="G9" s="80">
        <f t="shared" si="4"/>
        <v>0.859375</v>
      </c>
      <c r="H9" s="79">
        <v>128</v>
      </c>
      <c r="I9" s="80">
        <f t="shared" si="5"/>
        <v>1.2427184466019416</v>
      </c>
      <c r="J9" s="29">
        <v>103</v>
      </c>
      <c r="K9" s="31">
        <f t="shared" si="6"/>
        <v>0.79844961240310075</v>
      </c>
      <c r="L9" s="29">
        <v>129</v>
      </c>
      <c r="M9" s="31">
        <f t="shared" si="7"/>
        <v>1.0840336134453781</v>
      </c>
      <c r="N9" s="29">
        <v>119</v>
      </c>
      <c r="O9" s="31">
        <f t="shared" si="8"/>
        <v>0.72560975609756095</v>
      </c>
      <c r="P9" s="29">
        <v>164</v>
      </c>
      <c r="Q9" s="31">
        <f t="shared" si="9"/>
        <v>1.1232876712328768</v>
      </c>
      <c r="R9" s="22">
        <v>146</v>
      </c>
      <c r="S9" s="23">
        <v>1.3394495412844036</v>
      </c>
      <c r="T9" s="24">
        <v>190</v>
      </c>
      <c r="U9" s="25">
        <f t="shared" si="1"/>
        <v>1.3669064748201438</v>
      </c>
      <c r="V9" s="24">
        <v>139</v>
      </c>
      <c r="W9" s="30">
        <f t="shared" si="2"/>
        <v>1.1120000000000001</v>
      </c>
      <c r="X9">
        <v>125</v>
      </c>
      <c r="Y9" s="68"/>
      <c r="Z9" s="3"/>
    </row>
    <row r="10" spans="1:26" ht="25.5" customHeight="1" x14ac:dyDescent="0.15">
      <c r="A10" s="32" t="s">
        <v>75</v>
      </c>
      <c r="B10" s="27" t="str">
        <f>[2]歩行者男年度別!B10</f>
        <v xml:space="preserve">  伝 馬 町 （豊川信用金庫　三ノ輪支店）</v>
      </c>
      <c r="C10" s="28" t="s">
        <v>22</v>
      </c>
      <c r="D10" s="79">
        <v>81</v>
      </c>
      <c r="E10" s="80">
        <f t="shared" si="3"/>
        <v>0.9</v>
      </c>
      <c r="F10" s="79">
        <v>90</v>
      </c>
      <c r="G10" s="80">
        <f t="shared" si="4"/>
        <v>0.47120418848167539</v>
      </c>
      <c r="H10" s="79">
        <v>191</v>
      </c>
      <c r="I10" s="80">
        <f t="shared" si="5"/>
        <v>1.0914285714285714</v>
      </c>
      <c r="J10" s="29">
        <v>175</v>
      </c>
      <c r="K10" s="21">
        <f t="shared" si="6"/>
        <v>1.0416666666666667</v>
      </c>
      <c r="L10" s="29">
        <v>168</v>
      </c>
      <c r="M10" s="21">
        <f t="shared" si="7"/>
        <v>0.97674418604651159</v>
      </c>
      <c r="N10" s="29">
        <v>172</v>
      </c>
      <c r="O10" s="21">
        <f t="shared" si="8"/>
        <v>1.3543307086614174</v>
      </c>
      <c r="P10" s="29">
        <v>127</v>
      </c>
      <c r="Q10" s="21">
        <f t="shared" si="9"/>
        <v>0.88194444444444442</v>
      </c>
      <c r="R10" s="22">
        <v>144</v>
      </c>
      <c r="S10" s="23">
        <v>0.96644295302013428</v>
      </c>
      <c r="T10" s="24">
        <v>164</v>
      </c>
      <c r="U10" s="30">
        <f t="shared" si="1"/>
        <v>0.94797687861271673</v>
      </c>
      <c r="V10" s="24">
        <v>173</v>
      </c>
      <c r="W10" s="33">
        <f t="shared" si="2"/>
        <v>1.6168224299065421</v>
      </c>
      <c r="X10">
        <v>107</v>
      </c>
      <c r="Y10" s="68"/>
      <c r="Z10" s="3"/>
    </row>
    <row r="11" spans="1:26" ht="25.5" customHeight="1" x14ac:dyDescent="0.15">
      <c r="A11" s="26" t="s">
        <v>23</v>
      </c>
      <c r="B11" s="27" t="str">
        <f>[1]歩行者男年度別!B11</f>
        <v xml:space="preserve">  向 山 町（児童公園前）</v>
      </c>
      <c r="C11" s="28" t="s">
        <v>24</v>
      </c>
      <c r="D11" s="79">
        <v>95</v>
      </c>
      <c r="E11" s="80">
        <f t="shared" si="3"/>
        <v>0.7421875</v>
      </c>
      <c r="F11" s="79">
        <v>128</v>
      </c>
      <c r="G11" s="80">
        <f t="shared" si="4"/>
        <v>0.72727272727272729</v>
      </c>
      <c r="H11" s="79">
        <v>176</v>
      </c>
      <c r="I11" s="80">
        <f t="shared" si="5"/>
        <v>1.0057142857142858</v>
      </c>
      <c r="J11" s="29">
        <v>175</v>
      </c>
      <c r="K11" s="23">
        <f t="shared" si="6"/>
        <v>0.8883248730964467</v>
      </c>
      <c r="L11" s="29">
        <v>197</v>
      </c>
      <c r="M11" s="23">
        <f t="shared" si="7"/>
        <v>1.3310810810810811</v>
      </c>
      <c r="N11" s="29">
        <v>148</v>
      </c>
      <c r="O11" s="23">
        <f t="shared" si="8"/>
        <v>0.61410788381742742</v>
      </c>
      <c r="P11" s="29">
        <v>241</v>
      </c>
      <c r="Q11" s="23">
        <f t="shared" si="9"/>
        <v>1.0570175438596492</v>
      </c>
      <c r="R11" s="22">
        <v>228</v>
      </c>
      <c r="S11" s="23">
        <v>1.3734939759036144</v>
      </c>
      <c r="T11" s="24">
        <v>289</v>
      </c>
      <c r="U11" s="25">
        <f t="shared" si="1"/>
        <v>1.2297872340425533</v>
      </c>
      <c r="V11" s="24">
        <v>235</v>
      </c>
      <c r="W11" s="34">
        <f t="shared" si="2"/>
        <v>1.3905325443786982</v>
      </c>
      <c r="X11">
        <v>169</v>
      </c>
      <c r="Y11" s="68"/>
      <c r="Z11" s="3"/>
    </row>
    <row r="12" spans="1:26" ht="25.5" customHeight="1" x14ac:dyDescent="0.15">
      <c r="A12" s="26" t="s">
        <v>25</v>
      </c>
      <c r="B12" s="27" t="str">
        <f>[1]歩行者男年度別!B12</f>
        <v xml:space="preserve">  愛 大 前（南部交番前）</v>
      </c>
      <c r="C12" s="28" t="s">
        <v>26</v>
      </c>
      <c r="D12" s="79">
        <v>147</v>
      </c>
      <c r="E12" s="80">
        <f t="shared" si="3"/>
        <v>1.2564102564102564</v>
      </c>
      <c r="F12" s="79">
        <v>117</v>
      </c>
      <c r="G12" s="80">
        <f t="shared" si="4"/>
        <v>0.49159663865546216</v>
      </c>
      <c r="H12" s="79">
        <v>238</v>
      </c>
      <c r="I12" s="80">
        <f t="shared" si="5"/>
        <v>1</v>
      </c>
      <c r="J12" s="29">
        <v>238</v>
      </c>
      <c r="K12" s="31">
        <f t="shared" si="6"/>
        <v>1.1782178217821782</v>
      </c>
      <c r="L12" s="29">
        <v>202</v>
      </c>
      <c r="M12" s="31">
        <f t="shared" si="7"/>
        <v>0.9017857142857143</v>
      </c>
      <c r="N12" s="29">
        <v>224</v>
      </c>
      <c r="O12" s="31">
        <f t="shared" si="8"/>
        <v>0.85171102661596954</v>
      </c>
      <c r="P12" s="29">
        <v>263</v>
      </c>
      <c r="Q12" s="31">
        <f t="shared" si="9"/>
        <v>1.0076628352490422</v>
      </c>
      <c r="R12" s="22">
        <v>261</v>
      </c>
      <c r="S12" s="23">
        <v>1</v>
      </c>
      <c r="T12" s="24">
        <v>308</v>
      </c>
      <c r="U12" s="25">
        <f t="shared" si="1"/>
        <v>0.90058479532163738</v>
      </c>
      <c r="V12" s="24">
        <v>342</v>
      </c>
      <c r="W12" s="33">
        <f t="shared" si="2"/>
        <v>1.0301204819277108</v>
      </c>
      <c r="X12">
        <v>332</v>
      </c>
      <c r="Y12" s="68"/>
      <c r="Z12" s="3"/>
    </row>
    <row r="13" spans="1:26" ht="25.5" customHeight="1" x14ac:dyDescent="0.15">
      <c r="A13" s="26" t="s">
        <v>27</v>
      </c>
      <c r="B13" s="27" t="str">
        <f>[1]歩行者男年度別!B13</f>
        <v xml:space="preserve">  藤 沢 町（とんかつの武蔵前）</v>
      </c>
      <c r="C13" s="28" t="s">
        <v>28</v>
      </c>
      <c r="D13" s="79">
        <v>126</v>
      </c>
      <c r="E13" s="80">
        <f t="shared" si="3"/>
        <v>1.7746478873239437</v>
      </c>
      <c r="F13" s="79">
        <v>71</v>
      </c>
      <c r="G13" s="80">
        <f t="shared" si="4"/>
        <v>0.51449275362318836</v>
      </c>
      <c r="H13" s="79">
        <v>138</v>
      </c>
      <c r="I13" s="80">
        <f t="shared" si="5"/>
        <v>1.3142857142857143</v>
      </c>
      <c r="J13" s="29">
        <v>105</v>
      </c>
      <c r="K13" s="23">
        <f t="shared" si="6"/>
        <v>0.7142857142857143</v>
      </c>
      <c r="L13" s="29">
        <v>147</v>
      </c>
      <c r="M13" s="23">
        <f t="shared" si="7"/>
        <v>1.8148148148148149</v>
      </c>
      <c r="N13" s="29">
        <v>81</v>
      </c>
      <c r="O13" s="23">
        <f t="shared" si="8"/>
        <v>0.57446808510638303</v>
      </c>
      <c r="P13" s="29">
        <v>141</v>
      </c>
      <c r="Q13" s="23">
        <f t="shared" si="9"/>
        <v>0.95270270270270274</v>
      </c>
      <c r="R13" s="22">
        <v>148</v>
      </c>
      <c r="S13" s="35">
        <v>1.0724637681159421</v>
      </c>
      <c r="T13" s="24">
        <v>153</v>
      </c>
      <c r="U13" s="30">
        <f t="shared" si="1"/>
        <v>0.86931818181818177</v>
      </c>
      <c r="V13" s="24">
        <v>176</v>
      </c>
      <c r="W13" s="30">
        <f t="shared" si="2"/>
        <v>1.6146788990825689</v>
      </c>
      <c r="X13">
        <v>109</v>
      </c>
      <c r="Y13" s="68"/>
      <c r="Z13" s="3"/>
    </row>
    <row r="14" spans="1:26" ht="25.5" customHeight="1" x14ac:dyDescent="0.15">
      <c r="A14" s="26" t="s">
        <v>29</v>
      </c>
      <c r="B14" s="27" t="str">
        <f>[1]歩行者男年度別!B14</f>
        <v xml:space="preserve">  蒲郡街道（ヤマト運輸前）</v>
      </c>
      <c r="C14" s="28" t="s">
        <v>30</v>
      </c>
      <c r="D14" s="79">
        <v>61</v>
      </c>
      <c r="E14" s="80">
        <f t="shared" si="3"/>
        <v>0.88405797101449279</v>
      </c>
      <c r="F14" s="79">
        <v>69</v>
      </c>
      <c r="G14" s="80">
        <f t="shared" si="4"/>
        <v>0.57024793388429751</v>
      </c>
      <c r="H14" s="79">
        <v>121</v>
      </c>
      <c r="I14" s="80">
        <f t="shared" si="5"/>
        <v>1.4578313253012047</v>
      </c>
      <c r="J14" s="29">
        <v>83</v>
      </c>
      <c r="K14" s="23">
        <f t="shared" si="6"/>
        <v>0.58041958041958042</v>
      </c>
      <c r="L14" s="29">
        <v>143</v>
      </c>
      <c r="M14" s="23">
        <f t="shared" si="7"/>
        <v>1.6436781609195403</v>
      </c>
      <c r="N14" s="29">
        <v>87</v>
      </c>
      <c r="O14" s="23">
        <f t="shared" si="8"/>
        <v>0.73728813559322037</v>
      </c>
      <c r="P14" s="29">
        <v>118</v>
      </c>
      <c r="Q14" s="23">
        <f t="shared" si="9"/>
        <v>0.93650793650793651</v>
      </c>
      <c r="R14" s="22">
        <v>126</v>
      </c>
      <c r="S14" s="23">
        <v>1.1351351351351351</v>
      </c>
      <c r="T14" s="24">
        <v>69</v>
      </c>
      <c r="U14" s="25">
        <f t="shared" si="1"/>
        <v>0.6</v>
      </c>
      <c r="V14" s="24">
        <v>115</v>
      </c>
      <c r="W14" s="25">
        <f t="shared" si="2"/>
        <v>1.0550458715596329</v>
      </c>
      <c r="X14">
        <v>109</v>
      </c>
      <c r="Y14" s="68"/>
      <c r="Z14" s="3"/>
    </row>
    <row r="15" spans="1:26" ht="25.5" customHeight="1" x14ac:dyDescent="0.15">
      <c r="A15" s="26" t="s">
        <v>31</v>
      </c>
      <c r="B15" s="27" t="str">
        <f>[1]歩行者男年度別!B15</f>
        <v xml:space="preserve">  大橋通り（清須屋商会前）</v>
      </c>
      <c r="C15" s="28" t="s">
        <v>32</v>
      </c>
      <c r="D15" s="79">
        <v>133</v>
      </c>
      <c r="E15" s="80">
        <f t="shared" si="3"/>
        <v>1.1271186440677967</v>
      </c>
      <c r="F15" s="79">
        <v>118</v>
      </c>
      <c r="G15" s="80">
        <f t="shared" si="4"/>
        <v>0.79729729729729726</v>
      </c>
      <c r="H15" s="79">
        <v>148</v>
      </c>
      <c r="I15" s="80">
        <f t="shared" si="5"/>
        <v>1.0724637681159421</v>
      </c>
      <c r="J15" s="29">
        <v>138</v>
      </c>
      <c r="K15" s="23">
        <f t="shared" si="6"/>
        <v>0.71502590673575128</v>
      </c>
      <c r="L15" s="29">
        <v>193</v>
      </c>
      <c r="M15" s="23">
        <f t="shared" si="7"/>
        <v>1.1556886227544909</v>
      </c>
      <c r="N15" s="29">
        <v>167</v>
      </c>
      <c r="O15" s="23">
        <f t="shared" si="8"/>
        <v>0.75565610859728505</v>
      </c>
      <c r="P15" s="29">
        <v>221</v>
      </c>
      <c r="Q15" s="23">
        <f t="shared" si="9"/>
        <v>0.39748201438848924</v>
      </c>
      <c r="R15" s="22">
        <v>556</v>
      </c>
      <c r="S15" s="31">
        <v>2.8223350253807107</v>
      </c>
      <c r="T15" s="24">
        <v>304</v>
      </c>
      <c r="U15" s="25">
        <f t="shared" si="1"/>
        <v>1.2614107883817427</v>
      </c>
      <c r="V15" s="24">
        <v>241</v>
      </c>
      <c r="W15" s="30">
        <f t="shared" si="2"/>
        <v>1.0616740088105727</v>
      </c>
      <c r="X15">
        <v>227</v>
      </c>
      <c r="Y15" s="68"/>
      <c r="Z15" s="3"/>
    </row>
    <row r="16" spans="1:26" ht="25.5" customHeight="1" x14ac:dyDescent="0.15">
      <c r="A16" s="26" t="s">
        <v>33</v>
      </c>
      <c r="B16" s="27" t="str">
        <f>[1]歩行者男年度別!B16</f>
        <v xml:space="preserve">  広小路通２丁目（近畿日本ツーリスト前）</v>
      </c>
      <c r="C16" s="28" t="s">
        <v>34</v>
      </c>
      <c r="D16" s="79">
        <v>71</v>
      </c>
      <c r="E16" s="80">
        <f t="shared" si="3"/>
        <v>1.126984126984127</v>
      </c>
      <c r="F16" s="79">
        <v>63</v>
      </c>
      <c r="G16" s="80">
        <f t="shared" si="4"/>
        <v>0.4921875</v>
      </c>
      <c r="H16" s="79">
        <v>128</v>
      </c>
      <c r="I16" s="80">
        <f t="shared" si="5"/>
        <v>1.032258064516129</v>
      </c>
      <c r="J16" s="29">
        <v>124</v>
      </c>
      <c r="K16" s="31">
        <f t="shared" si="6"/>
        <v>1.3191489361702127</v>
      </c>
      <c r="L16" s="29">
        <v>94</v>
      </c>
      <c r="M16" s="31">
        <f t="shared" si="7"/>
        <v>0.67625899280575541</v>
      </c>
      <c r="N16" s="29">
        <v>139</v>
      </c>
      <c r="O16" s="31">
        <f t="shared" si="8"/>
        <v>0.69849246231155782</v>
      </c>
      <c r="P16" s="29">
        <v>199</v>
      </c>
      <c r="Q16" s="31">
        <f t="shared" si="9"/>
        <v>1.259493670886076</v>
      </c>
      <c r="R16" s="22">
        <v>158</v>
      </c>
      <c r="S16" s="21">
        <v>1.1126760563380282</v>
      </c>
      <c r="T16" s="24">
        <v>239</v>
      </c>
      <c r="U16" s="25">
        <f t="shared" si="1"/>
        <v>1.138095238095238</v>
      </c>
      <c r="V16" s="24">
        <v>210</v>
      </c>
      <c r="W16" s="33">
        <f t="shared" si="2"/>
        <v>1.2352941176470589</v>
      </c>
      <c r="X16">
        <v>170</v>
      </c>
      <c r="Y16" s="68"/>
      <c r="Z16" s="3"/>
    </row>
    <row r="17" spans="1:26" ht="25.5" customHeight="1" x14ac:dyDescent="0.15">
      <c r="A17" s="17" t="s">
        <v>35</v>
      </c>
      <c r="B17" s="18" t="str">
        <f>[1]歩行者男年度別!B17</f>
        <v xml:space="preserve">  駅前大通北（野村證券前、豊橋信用金庫お客様相談室前）</v>
      </c>
      <c r="C17" s="19" t="s">
        <v>36</v>
      </c>
      <c r="D17" s="77">
        <v>110</v>
      </c>
      <c r="E17" s="78">
        <f t="shared" si="3"/>
        <v>1.4473684210526316</v>
      </c>
      <c r="F17" s="77">
        <v>76</v>
      </c>
      <c r="G17" s="78">
        <f t="shared" si="4"/>
        <v>0.46913580246913578</v>
      </c>
      <c r="H17" s="77">
        <v>162</v>
      </c>
      <c r="I17" s="78">
        <f t="shared" si="5"/>
        <v>1.514018691588785</v>
      </c>
      <c r="J17" s="20">
        <v>107</v>
      </c>
      <c r="K17" s="23">
        <f t="shared" si="6"/>
        <v>0.88429752066115708</v>
      </c>
      <c r="L17" s="20">
        <v>121</v>
      </c>
      <c r="M17" s="23">
        <f t="shared" si="7"/>
        <v>0.88321167883211682</v>
      </c>
      <c r="N17" s="20">
        <v>137</v>
      </c>
      <c r="O17" s="23">
        <f t="shared" si="8"/>
        <v>0.78735632183908044</v>
      </c>
      <c r="P17" s="20">
        <v>174</v>
      </c>
      <c r="Q17" s="23">
        <f t="shared" si="9"/>
        <v>1.2700729927007299</v>
      </c>
      <c r="R17" s="22">
        <v>137</v>
      </c>
      <c r="S17" s="23">
        <v>0.79651162790697672</v>
      </c>
      <c r="T17" s="24">
        <v>242</v>
      </c>
      <c r="U17" s="25">
        <f t="shared" si="1"/>
        <v>1.4152046783625731</v>
      </c>
      <c r="V17" s="24">
        <v>171</v>
      </c>
      <c r="W17" s="30">
        <f t="shared" si="2"/>
        <v>1.2954545454545454</v>
      </c>
      <c r="X17">
        <v>132</v>
      </c>
      <c r="Y17" s="68"/>
      <c r="Z17" s="3"/>
    </row>
    <row r="18" spans="1:26" ht="25.5" customHeight="1" x14ac:dyDescent="0.15">
      <c r="A18" s="26" t="s">
        <v>37</v>
      </c>
      <c r="B18" s="36" t="str">
        <f>[1]歩行者男年度別!B18</f>
        <v>　新川小学校（新川小学校前）</v>
      </c>
      <c r="C18" s="28" t="s">
        <v>38</v>
      </c>
      <c r="D18" s="79">
        <v>77</v>
      </c>
      <c r="E18" s="80">
        <f t="shared" si="3"/>
        <v>1.1000000000000001</v>
      </c>
      <c r="F18" s="79">
        <v>70</v>
      </c>
      <c r="G18" s="80">
        <f t="shared" si="4"/>
        <v>0.61946902654867253</v>
      </c>
      <c r="H18" s="79">
        <v>113</v>
      </c>
      <c r="I18" s="80">
        <f t="shared" si="5"/>
        <v>1.1894736842105262</v>
      </c>
      <c r="J18" s="29">
        <v>95</v>
      </c>
      <c r="K18" s="23">
        <f t="shared" si="6"/>
        <v>0.7661290322580645</v>
      </c>
      <c r="L18" s="29">
        <v>124</v>
      </c>
      <c r="M18" s="23">
        <f t="shared" si="7"/>
        <v>1.117117117117117</v>
      </c>
      <c r="N18" s="29">
        <v>111</v>
      </c>
      <c r="O18" s="23">
        <f t="shared" si="8"/>
        <v>0.84732824427480913</v>
      </c>
      <c r="P18" s="29">
        <v>131</v>
      </c>
      <c r="Q18" s="23">
        <f t="shared" si="9"/>
        <v>1.1491228070175439</v>
      </c>
      <c r="R18" s="22">
        <v>114</v>
      </c>
      <c r="S18" s="23">
        <v>1.2808988764044944</v>
      </c>
      <c r="T18" s="24">
        <v>147</v>
      </c>
      <c r="U18" s="25">
        <f t="shared" si="1"/>
        <v>2.1940298507462686</v>
      </c>
      <c r="V18" s="24">
        <v>67</v>
      </c>
      <c r="W18" s="25">
        <f t="shared" si="2"/>
        <v>0.69791666666666663</v>
      </c>
      <c r="X18">
        <v>96</v>
      </c>
      <c r="Y18" s="68"/>
      <c r="Z18" s="3"/>
    </row>
    <row r="19" spans="1:26" ht="25.5" customHeight="1" x14ac:dyDescent="0.15">
      <c r="A19" s="26" t="s">
        <v>39</v>
      </c>
      <c r="B19" s="27" t="str">
        <f>[1]歩行者男年度別!B19</f>
        <v xml:space="preserve">  高 洲 町（東海交通前）</v>
      </c>
      <c r="C19" s="28" t="s">
        <v>40</v>
      </c>
      <c r="D19" s="79">
        <v>38</v>
      </c>
      <c r="E19" s="80">
        <f t="shared" si="3"/>
        <v>1.3103448275862069</v>
      </c>
      <c r="F19" s="79">
        <v>29</v>
      </c>
      <c r="G19" s="80">
        <f t="shared" si="4"/>
        <v>0.48333333333333334</v>
      </c>
      <c r="H19" s="79">
        <v>60</v>
      </c>
      <c r="I19" s="80">
        <f t="shared" si="5"/>
        <v>1.1320754716981132</v>
      </c>
      <c r="J19" s="29">
        <v>53</v>
      </c>
      <c r="K19" s="23">
        <f t="shared" si="6"/>
        <v>0.69736842105263153</v>
      </c>
      <c r="L19" s="29">
        <v>76</v>
      </c>
      <c r="M19" s="23">
        <f t="shared" si="7"/>
        <v>1.0857142857142856</v>
      </c>
      <c r="N19" s="29">
        <v>70</v>
      </c>
      <c r="O19" s="23">
        <f t="shared" si="8"/>
        <v>1.0144927536231885</v>
      </c>
      <c r="P19" s="29">
        <v>69</v>
      </c>
      <c r="Q19" s="23">
        <f t="shared" si="9"/>
        <v>0.88461538461538458</v>
      </c>
      <c r="R19" s="22">
        <v>78</v>
      </c>
      <c r="S19" s="35">
        <v>1.4181818181818182</v>
      </c>
      <c r="T19" s="24">
        <v>69</v>
      </c>
      <c r="U19" s="25">
        <f t="shared" si="1"/>
        <v>1.3018867924528301</v>
      </c>
      <c r="V19" s="24">
        <v>53</v>
      </c>
      <c r="W19" s="30">
        <f t="shared" si="2"/>
        <v>0.9464285714285714</v>
      </c>
      <c r="X19">
        <v>56</v>
      </c>
      <c r="Y19" s="68"/>
      <c r="Z19" s="3"/>
    </row>
    <row r="20" spans="1:26" ht="25.5" customHeight="1" x14ac:dyDescent="0.15">
      <c r="A20" s="37" t="s">
        <v>41</v>
      </c>
      <c r="B20" s="27" t="str">
        <f>[1]歩行者男年度別!B20</f>
        <v xml:space="preserve">  ときわ通り（精文館横）</v>
      </c>
      <c r="C20" s="28" t="s">
        <v>42</v>
      </c>
      <c r="D20" s="79">
        <v>5</v>
      </c>
      <c r="E20" s="80">
        <f t="shared" si="3"/>
        <v>0.55555555555555558</v>
      </c>
      <c r="F20" s="79">
        <v>9</v>
      </c>
      <c r="G20" s="80">
        <f t="shared" si="4"/>
        <v>0.5625</v>
      </c>
      <c r="H20" s="79">
        <v>16</v>
      </c>
      <c r="I20" s="80">
        <f t="shared" si="5"/>
        <v>2.2857142857142856</v>
      </c>
      <c r="J20" s="29">
        <v>7</v>
      </c>
      <c r="K20" s="31">
        <f t="shared" si="6"/>
        <v>0.7</v>
      </c>
      <c r="L20" s="29">
        <v>10</v>
      </c>
      <c r="M20" s="31">
        <f t="shared" si="7"/>
        <v>0.7142857142857143</v>
      </c>
      <c r="N20" s="29">
        <v>14</v>
      </c>
      <c r="O20" s="31">
        <f t="shared" si="8"/>
        <v>0.51851851851851849</v>
      </c>
      <c r="P20" s="29">
        <v>27</v>
      </c>
      <c r="Q20" s="31">
        <f t="shared" si="9"/>
        <v>3</v>
      </c>
      <c r="R20" s="22">
        <v>9</v>
      </c>
      <c r="S20" s="31">
        <v>0.5</v>
      </c>
      <c r="T20" s="38"/>
      <c r="U20" s="39"/>
      <c r="V20" s="24">
        <v>14</v>
      </c>
      <c r="W20" s="25">
        <f t="shared" si="2"/>
        <v>0.48275862068965519</v>
      </c>
      <c r="X20">
        <v>29</v>
      </c>
      <c r="Y20" s="68"/>
      <c r="Z20" s="3"/>
    </row>
    <row r="21" spans="1:26" ht="25.5" customHeight="1" x14ac:dyDescent="0.15">
      <c r="A21" s="40" t="s">
        <v>43</v>
      </c>
      <c r="B21" s="18" t="str">
        <f>[1]歩行者男年度別!B21</f>
        <v>　広小路通１丁目（精文館前）</v>
      </c>
      <c r="C21" s="19" t="s">
        <v>44</v>
      </c>
      <c r="D21" s="77">
        <v>20</v>
      </c>
      <c r="E21" s="78">
        <f t="shared" si="3"/>
        <v>0.46511627906976744</v>
      </c>
      <c r="F21" s="77">
        <v>43</v>
      </c>
      <c r="G21" s="78">
        <f t="shared" si="4"/>
        <v>0.62318840579710144</v>
      </c>
      <c r="H21" s="77">
        <v>69</v>
      </c>
      <c r="I21" s="78">
        <f t="shared" si="5"/>
        <v>0.67647058823529416</v>
      </c>
      <c r="J21" s="20">
        <v>102</v>
      </c>
      <c r="K21" s="21">
        <f t="shared" si="6"/>
        <v>1.7</v>
      </c>
      <c r="L21" s="20">
        <v>60</v>
      </c>
      <c r="M21" s="21">
        <f t="shared" si="7"/>
        <v>0.41958041958041958</v>
      </c>
      <c r="N21" s="20">
        <v>143</v>
      </c>
      <c r="O21" s="21">
        <f t="shared" si="8"/>
        <v>0.91082802547770703</v>
      </c>
      <c r="P21" s="20">
        <v>157</v>
      </c>
      <c r="Q21" s="21">
        <f t="shared" si="9"/>
        <v>1.1134751773049645</v>
      </c>
      <c r="R21" s="22">
        <v>141</v>
      </c>
      <c r="S21" s="23">
        <v>0.97916666666666663</v>
      </c>
      <c r="T21" s="24">
        <v>147</v>
      </c>
      <c r="U21" s="39"/>
      <c r="V21" s="38"/>
      <c r="W21" s="41"/>
      <c r="Y21" s="68"/>
      <c r="Z21" s="3"/>
    </row>
    <row r="22" spans="1:26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19" t="s">
        <v>45</v>
      </c>
      <c r="D22" s="77">
        <v>104</v>
      </c>
      <c r="E22" s="78">
        <f t="shared" si="3"/>
        <v>1.3333333333333333</v>
      </c>
      <c r="F22" s="77">
        <v>78</v>
      </c>
      <c r="G22" s="78">
        <f t="shared" si="4"/>
        <v>0.76470588235294112</v>
      </c>
      <c r="H22" s="77">
        <v>102</v>
      </c>
      <c r="I22" s="78">
        <f t="shared" si="5"/>
        <v>0.86440677966101698</v>
      </c>
      <c r="J22" s="20">
        <v>118</v>
      </c>
      <c r="K22" s="23">
        <f t="shared" si="6"/>
        <v>0.97520661157024791</v>
      </c>
      <c r="L22" s="20">
        <v>121</v>
      </c>
      <c r="M22" s="23">
        <f t="shared" si="7"/>
        <v>1.198019801980198</v>
      </c>
      <c r="N22" s="20">
        <v>101</v>
      </c>
      <c r="O22" s="23">
        <f t="shared" si="8"/>
        <v>0.66013071895424835</v>
      </c>
      <c r="P22" s="20">
        <v>153</v>
      </c>
      <c r="Q22" s="23">
        <f t="shared" si="9"/>
        <v>0.98076923076923073</v>
      </c>
      <c r="R22" s="22">
        <v>156</v>
      </c>
      <c r="S22" s="31">
        <v>0.96894409937888204</v>
      </c>
      <c r="T22" s="24">
        <v>191</v>
      </c>
      <c r="U22" s="25">
        <f t="shared" ref="U22:U35" si="10">T22/V22</f>
        <v>1.0380434782608696</v>
      </c>
      <c r="V22" s="24">
        <v>184</v>
      </c>
      <c r="W22" s="25">
        <f t="shared" ref="W22:W35" si="11">V22/X22</f>
        <v>0.97872340425531912</v>
      </c>
      <c r="X22">
        <v>188</v>
      </c>
      <c r="Y22" s="68"/>
      <c r="Z22" s="3"/>
    </row>
    <row r="23" spans="1:26" ht="25.5" customHeight="1" x14ac:dyDescent="0.15">
      <c r="A23" s="26" t="s">
        <v>46</v>
      </c>
      <c r="B23" s="27" t="str">
        <f>[1]歩行者男年度別!B23</f>
        <v xml:space="preserve">  札木通り（梅鉢屋前）</v>
      </c>
      <c r="C23" s="28" t="s">
        <v>47</v>
      </c>
      <c r="D23" s="79">
        <v>76</v>
      </c>
      <c r="E23" s="80">
        <f t="shared" si="3"/>
        <v>0.80851063829787229</v>
      </c>
      <c r="F23" s="79">
        <v>94</v>
      </c>
      <c r="G23" s="80">
        <f t="shared" si="4"/>
        <v>0.72868217054263562</v>
      </c>
      <c r="H23" s="79">
        <v>129</v>
      </c>
      <c r="I23" s="80">
        <f t="shared" si="5"/>
        <v>1.205607476635514</v>
      </c>
      <c r="J23" s="29">
        <v>107</v>
      </c>
      <c r="K23" s="23">
        <f t="shared" si="6"/>
        <v>0.98165137614678899</v>
      </c>
      <c r="L23" s="29">
        <v>109</v>
      </c>
      <c r="M23" s="23">
        <f t="shared" si="7"/>
        <v>0.83206106870229013</v>
      </c>
      <c r="N23" s="29">
        <v>131</v>
      </c>
      <c r="O23" s="23">
        <f t="shared" si="8"/>
        <v>0.99242424242424243</v>
      </c>
      <c r="P23" s="29">
        <v>132</v>
      </c>
      <c r="Q23" s="23">
        <f t="shared" si="9"/>
        <v>0.89189189189189189</v>
      </c>
      <c r="R23" s="22">
        <v>148</v>
      </c>
      <c r="S23" s="23">
        <v>1.088235294117647</v>
      </c>
      <c r="T23" s="24">
        <v>126</v>
      </c>
      <c r="U23" s="25">
        <f t="shared" si="10"/>
        <v>0.73255813953488369</v>
      </c>
      <c r="V23" s="24">
        <v>172</v>
      </c>
      <c r="W23" s="30">
        <f t="shared" si="11"/>
        <v>0.88205128205128203</v>
      </c>
      <c r="X23">
        <v>195</v>
      </c>
      <c r="Y23" s="68"/>
      <c r="Z23" s="3"/>
    </row>
    <row r="24" spans="1:26" ht="25.5" customHeight="1" x14ac:dyDescent="0.15">
      <c r="A24" s="26" t="s">
        <v>48</v>
      </c>
      <c r="B24" s="27" t="str">
        <f>[1]歩行者男年度別!B24</f>
        <v xml:space="preserve">  往完町（豊川信用金庫　西支店前）</v>
      </c>
      <c r="C24" s="28" t="s">
        <v>49</v>
      </c>
      <c r="D24" s="79">
        <v>58</v>
      </c>
      <c r="E24" s="80">
        <f t="shared" si="3"/>
        <v>1.0545454545454545</v>
      </c>
      <c r="F24" s="79">
        <v>55</v>
      </c>
      <c r="G24" s="80">
        <f t="shared" si="4"/>
        <v>0.859375</v>
      </c>
      <c r="H24" s="79">
        <v>64</v>
      </c>
      <c r="I24" s="80">
        <f t="shared" si="5"/>
        <v>0.95522388059701491</v>
      </c>
      <c r="J24" s="29">
        <v>67</v>
      </c>
      <c r="K24" s="23">
        <f t="shared" si="6"/>
        <v>0.80722891566265065</v>
      </c>
      <c r="L24" s="29">
        <v>83</v>
      </c>
      <c r="M24" s="23">
        <f t="shared" si="7"/>
        <v>1.2575757575757576</v>
      </c>
      <c r="N24" s="29">
        <v>66</v>
      </c>
      <c r="O24" s="23">
        <f t="shared" si="8"/>
        <v>0.77647058823529413</v>
      </c>
      <c r="P24" s="29">
        <v>85</v>
      </c>
      <c r="Q24" s="23">
        <f t="shared" si="9"/>
        <v>0.85858585858585856</v>
      </c>
      <c r="R24" s="22">
        <v>99</v>
      </c>
      <c r="S24" s="23">
        <v>1.2222222222222223</v>
      </c>
      <c r="T24" s="24">
        <v>98</v>
      </c>
      <c r="U24" s="25">
        <f t="shared" si="10"/>
        <v>0.92452830188679247</v>
      </c>
      <c r="V24" s="24">
        <v>106</v>
      </c>
      <c r="W24" s="25">
        <f t="shared" si="11"/>
        <v>1.7096774193548387</v>
      </c>
      <c r="X24">
        <v>62</v>
      </c>
      <c r="Y24" s="68"/>
      <c r="Z24" s="3"/>
    </row>
    <row r="25" spans="1:26" ht="25.5" customHeight="1" x14ac:dyDescent="0.15">
      <c r="A25" s="26" t="s">
        <v>50</v>
      </c>
      <c r="B25" s="27" t="str">
        <f>[1]歩行者男年度別!B25</f>
        <v xml:space="preserve">  花園通り（Plaza A前）</v>
      </c>
      <c r="C25" s="28" t="s">
        <v>51</v>
      </c>
      <c r="D25" s="79">
        <v>7</v>
      </c>
      <c r="E25" s="80">
        <f t="shared" si="3"/>
        <v>0.53846153846153844</v>
      </c>
      <c r="F25" s="79">
        <v>13</v>
      </c>
      <c r="G25" s="80">
        <f t="shared" si="4"/>
        <v>3.25</v>
      </c>
      <c r="H25" s="79">
        <v>4</v>
      </c>
      <c r="I25" s="80">
        <f t="shared" si="5"/>
        <v>0.5714285714285714</v>
      </c>
      <c r="J25" s="71">
        <v>7</v>
      </c>
      <c r="K25" s="43" t="s">
        <v>52</v>
      </c>
      <c r="L25" s="42" t="s">
        <v>52</v>
      </c>
      <c r="M25" s="43" t="s">
        <v>52</v>
      </c>
      <c r="N25" s="29">
        <v>3</v>
      </c>
      <c r="O25" s="23">
        <f t="shared" si="8"/>
        <v>0.42857142857142855</v>
      </c>
      <c r="P25" s="29">
        <v>7</v>
      </c>
      <c r="Q25" s="23">
        <f t="shared" si="9"/>
        <v>1.75</v>
      </c>
      <c r="R25" s="22">
        <v>4</v>
      </c>
      <c r="S25" s="31">
        <v>4</v>
      </c>
      <c r="T25" s="24">
        <v>8</v>
      </c>
      <c r="U25" s="25">
        <f t="shared" si="10"/>
        <v>0.66666666666666663</v>
      </c>
      <c r="V25" s="24">
        <v>12</v>
      </c>
      <c r="W25" s="30">
        <f t="shared" si="11"/>
        <v>1</v>
      </c>
      <c r="X25">
        <v>12</v>
      </c>
      <c r="Y25" s="68"/>
      <c r="Z25" s="3"/>
    </row>
    <row r="26" spans="1:26" ht="25.5" customHeight="1" x14ac:dyDescent="0.15">
      <c r="A26" s="26" t="s">
        <v>53</v>
      </c>
      <c r="B26" s="27" t="str">
        <f>[1]歩行者男年度別!B26</f>
        <v xml:space="preserve">  魚　 町（神明公園前）</v>
      </c>
      <c r="C26" s="28" t="s">
        <v>54</v>
      </c>
      <c r="D26" s="79">
        <v>97</v>
      </c>
      <c r="E26" s="80">
        <f t="shared" si="3"/>
        <v>1.1547619047619047</v>
      </c>
      <c r="F26" s="79">
        <v>84</v>
      </c>
      <c r="G26" s="80">
        <f t="shared" si="4"/>
        <v>0.70588235294117652</v>
      </c>
      <c r="H26" s="79">
        <v>119</v>
      </c>
      <c r="I26" s="80">
        <f t="shared" si="5"/>
        <v>0.70414201183431957</v>
      </c>
      <c r="J26" s="29">
        <v>169</v>
      </c>
      <c r="K26" s="23">
        <f t="shared" ref="K26:K36" si="12">J26/L26</f>
        <v>0.98830409356725146</v>
      </c>
      <c r="L26" s="29">
        <v>171</v>
      </c>
      <c r="M26" s="23">
        <f t="shared" si="7"/>
        <v>1.0961538461538463</v>
      </c>
      <c r="N26" s="29">
        <v>156</v>
      </c>
      <c r="O26" s="23">
        <f t="shared" si="8"/>
        <v>0.68122270742358082</v>
      </c>
      <c r="P26" s="29">
        <v>229</v>
      </c>
      <c r="Q26" s="23">
        <f t="shared" si="9"/>
        <v>1.3795180722891567</v>
      </c>
      <c r="R26" s="22">
        <v>166</v>
      </c>
      <c r="S26" s="23">
        <v>1.0060606060606061</v>
      </c>
      <c r="T26" s="24">
        <v>180</v>
      </c>
      <c r="U26" s="25">
        <f t="shared" si="10"/>
        <v>0.84112149532710279</v>
      </c>
      <c r="V26" s="24">
        <v>214</v>
      </c>
      <c r="W26" s="25">
        <f t="shared" si="11"/>
        <v>1.014218009478673</v>
      </c>
      <c r="X26">
        <v>211</v>
      </c>
      <c r="Y26" s="68"/>
      <c r="Z26" s="3"/>
    </row>
    <row r="27" spans="1:26" ht="25.5" customHeight="1" x14ac:dyDescent="0.15">
      <c r="A27" s="17" t="s">
        <v>55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56</v>
      </c>
      <c r="D27" s="77">
        <v>171</v>
      </c>
      <c r="E27" s="78">
        <f t="shared" si="3"/>
        <v>1.1399999999999999</v>
      </c>
      <c r="F27" s="77">
        <v>150</v>
      </c>
      <c r="G27" s="78">
        <f t="shared" si="4"/>
        <v>0.77720207253886009</v>
      </c>
      <c r="H27" s="77">
        <v>193</v>
      </c>
      <c r="I27" s="78">
        <f t="shared" si="5"/>
        <v>0.93236714975845414</v>
      </c>
      <c r="J27" s="20">
        <v>207</v>
      </c>
      <c r="K27" s="23">
        <f t="shared" si="12"/>
        <v>1.1761363636363635</v>
      </c>
      <c r="L27" s="20">
        <v>176</v>
      </c>
      <c r="M27" s="23">
        <f t="shared" si="7"/>
        <v>0.9887640449438202</v>
      </c>
      <c r="N27" s="20">
        <v>178</v>
      </c>
      <c r="O27" s="23">
        <f t="shared" si="8"/>
        <v>1.2275862068965517</v>
      </c>
      <c r="P27" s="20">
        <v>145</v>
      </c>
      <c r="Q27" s="23">
        <f t="shared" si="9"/>
        <v>1.0357142857142858</v>
      </c>
      <c r="R27" s="22">
        <v>140</v>
      </c>
      <c r="S27" s="23">
        <v>0.73684210526315785</v>
      </c>
      <c r="T27" s="24">
        <v>206</v>
      </c>
      <c r="U27" s="25">
        <f t="shared" si="10"/>
        <v>0.76865671641791045</v>
      </c>
      <c r="V27" s="24">
        <v>268</v>
      </c>
      <c r="W27" s="30">
        <f t="shared" si="11"/>
        <v>1.4725274725274726</v>
      </c>
      <c r="X27">
        <v>182</v>
      </c>
      <c r="Y27" s="68"/>
      <c r="Z27" s="3"/>
    </row>
    <row r="28" spans="1:26" ht="25.5" customHeight="1" x14ac:dyDescent="0.15">
      <c r="A28" s="26" t="s">
        <v>57</v>
      </c>
      <c r="B28" s="27" t="str">
        <f>[1]歩行者男年度別!B28</f>
        <v xml:space="preserve">  岩 田 町（岩田運動公園前）</v>
      </c>
      <c r="C28" s="28" t="s">
        <v>58</v>
      </c>
      <c r="D28" s="79">
        <v>140</v>
      </c>
      <c r="E28" s="80">
        <f t="shared" si="3"/>
        <v>2</v>
      </c>
      <c r="F28" s="79">
        <v>70</v>
      </c>
      <c r="G28" s="80">
        <f t="shared" si="4"/>
        <v>0.49645390070921985</v>
      </c>
      <c r="H28" s="79">
        <v>141</v>
      </c>
      <c r="I28" s="80">
        <f t="shared" si="5"/>
        <v>1.3055555555555556</v>
      </c>
      <c r="J28" s="29">
        <v>108</v>
      </c>
      <c r="K28" s="23">
        <f t="shared" si="12"/>
        <v>0.7769784172661871</v>
      </c>
      <c r="L28" s="29">
        <v>139</v>
      </c>
      <c r="M28" s="23">
        <f t="shared" si="7"/>
        <v>0.78531073446327682</v>
      </c>
      <c r="N28" s="29">
        <v>177</v>
      </c>
      <c r="O28" s="23">
        <f t="shared" si="8"/>
        <v>1.2464788732394365</v>
      </c>
      <c r="P28" s="29">
        <v>142</v>
      </c>
      <c r="Q28" s="23">
        <f t="shared" si="9"/>
        <v>1.2241379310344827</v>
      </c>
      <c r="R28" s="22">
        <v>116</v>
      </c>
      <c r="S28" s="31">
        <v>1.6571428571428573</v>
      </c>
      <c r="T28" s="24">
        <v>163</v>
      </c>
      <c r="U28" s="25">
        <f t="shared" si="10"/>
        <v>1.0316455696202531</v>
      </c>
      <c r="V28" s="24">
        <v>158</v>
      </c>
      <c r="W28" s="33">
        <f t="shared" si="11"/>
        <v>1.0063694267515924</v>
      </c>
      <c r="X28">
        <v>157</v>
      </c>
      <c r="Y28" s="68"/>
      <c r="Z28" s="3"/>
    </row>
    <row r="29" spans="1:26" ht="25.5" customHeight="1" x14ac:dyDescent="0.15">
      <c r="A29" s="26" t="s">
        <v>59</v>
      </c>
      <c r="B29" s="27" t="str">
        <f>[1]歩行者男年度別!B29</f>
        <v xml:space="preserve">  豊橋商業高校前</v>
      </c>
      <c r="C29" s="28" t="s">
        <v>60</v>
      </c>
      <c r="D29" s="79">
        <v>68</v>
      </c>
      <c r="E29" s="80">
        <f t="shared" si="3"/>
        <v>0.41975308641975306</v>
      </c>
      <c r="F29" s="79">
        <v>162</v>
      </c>
      <c r="G29" s="80">
        <f t="shared" si="4"/>
        <v>0.59778597785977861</v>
      </c>
      <c r="H29" s="79">
        <v>271</v>
      </c>
      <c r="I29" s="80">
        <f t="shared" si="5"/>
        <v>1.1244813278008299</v>
      </c>
      <c r="J29" s="29">
        <v>241</v>
      </c>
      <c r="K29" s="23">
        <f t="shared" si="12"/>
        <v>1.0524017467248907</v>
      </c>
      <c r="L29" s="29">
        <v>229</v>
      </c>
      <c r="M29" s="23">
        <f t="shared" si="7"/>
        <v>0.90513833992094861</v>
      </c>
      <c r="N29" s="29">
        <v>253</v>
      </c>
      <c r="O29" s="23">
        <f t="shared" si="8"/>
        <v>1.0079681274900398</v>
      </c>
      <c r="P29" s="29">
        <v>251</v>
      </c>
      <c r="Q29" s="23">
        <f t="shared" si="9"/>
        <v>1.0203252032520325</v>
      </c>
      <c r="R29" s="22">
        <v>246</v>
      </c>
      <c r="S29" s="23">
        <v>1.1388888888888888</v>
      </c>
      <c r="T29" s="24">
        <v>293</v>
      </c>
      <c r="U29" s="25">
        <f t="shared" si="10"/>
        <v>0.91562500000000002</v>
      </c>
      <c r="V29" s="24">
        <v>320</v>
      </c>
      <c r="W29" s="30">
        <f t="shared" si="11"/>
        <v>1.1469534050179211</v>
      </c>
      <c r="X29">
        <v>279</v>
      </c>
      <c r="Y29" s="68"/>
      <c r="Z29" s="3"/>
    </row>
    <row r="30" spans="1:26" ht="25.5" customHeight="1" x14ac:dyDescent="0.15">
      <c r="A30" s="26" t="s">
        <v>61</v>
      </c>
      <c r="B30" s="27" t="str">
        <f>[1]歩行者男年度別!B30</f>
        <v xml:space="preserve">  小 畷 町（お福餅前）</v>
      </c>
      <c r="C30" s="28" t="s">
        <v>62</v>
      </c>
      <c r="D30" s="79">
        <v>96</v>
      </c>
      <c r="E30" s="80">
        <f t="shared" si="3"/>
        <v>1.3913043478260869</v>
      </c>
      <c r="F30" s="79">
        <v>69</v>
      </c>
      <c r="G30" s="80">
        <f t="shared" si="4"/>
        <v>0.7752808988764045</v>
      </c>
      <c r="H30" s="79">
        <v>89</v>
      </c>
      <c r="I30" s="80">
        <f t="shared" si="5"/>
        <v>0.84761904761904761</v>
      </c>
      <c r="J30" s="29">
        <v>105</v>
      </c>
      <c r="K30" s="23">
        <f t="shared" si="12"/>
        <v>1.2650602409638554</v>
      </c>
      <c r="L30" s="29">
        <v>83</v>
      </c>
      <c r="M30" s="23">
        <f t="shared" si="7"/>
        <v>0.6484375</v>
      </c>
      <c r="N30" s="29">
        <v>128</v>
      </c>
      <c r="O30" s="23">
        <f t="shared" si="8"/>
        <v>1.1743119266055047</v>
      </c>
      <c r="P30" s="29">
        <v>109</v>
      </c>
      <c r="Q30" s="23">
        <f t="shared" si="9"/>
        <v>1.2823529411764707</v>
      </c>
      <c r="R30" s="22">
        <v>85</v>
      </c>
      <c r="S30" s="31">
        <v>1.1805555555555556</v>
      </c>
      <c r="T30" s="24">
        <v>118</v>
      </c>
      <c r="U30" s="30">
        <f t="shared" si="10"/>
        <v>1.1028037383177569</v>
      </c>
      <c r="V30" s="24">
        <v>107</v>
      </c>
      <c r="W30" s="25">
        <f t="shared" si="11"/>
        <v>0.93859649122807021</v>
      </c>
      <c r="X30">
        <v>114</v>
      </c>
      <c r="Y30" s="68"/>
      <c r="Z30" s="3"/>
    </row>
    <row r="31" spans="1:26" ht="25.5" customHeight="1" x14ac:dyDescent="0.15">
      <c r="A31" s="26" t="s">
        <v>63</v>
      </c>
      <c r="B31" s="27" t="str">
        <f>[1]歩行者男年度別!B31</f>
        <v xml:space="preserve">  大 山 塚（花田跨線橋）</v>
      </c>
      <c r="C31" s="28" t="s">
        <v>64</v>
      </c>
      <c r="D31" s="79">
        <v>96</v>
      </c>
      <c r="E31" s="80">
        <f t="shared" si="3"/>
        <v>1.1294117647058823</v>
      </c>
      <c r="F31" s="79">
        <v>85</v>
      </c>
      <c r="G31" s="80">
        <f t="shared" si="4"/>
        <v>0.50295857988165682</v>
      </c>
      <c r="H31" s="79">
        <v>169</v>
      </c>
      <c r="I31" s="80">
        <f t="shared" si="5"/>
        <v>0.84499999999999997</v>
      </c>
      <c r="J31" s="29">
        <v>200</v>
      </c>
      <c r="K31" s="23">
        <f t="shared" si="12"/>
        <v>1.1695906432748537</v>
      </c>
      <c r="L31" s="29">
        <v>171</v>
      </c>
      <c r="M31" s="23">
        <f t="shared" si="7"/>
        <v>1.2391304347826086</v>
      </c>
      <c r="N31" s="29">
        <v>138</v>
      </c>
      <c r="O31" s="23">
        <f t="shared" si="8"/>
        <v>0.79768786127167635</v>
      </c>
      <c r="P31" s="29">
        <v>173</v>
      </c>
      <c r="Q31" s="23">
        <f t="shared" si="9"/>
        <v>1.0116959064327486</v>
      </c>
      <c r="R31" s="22">
        <v>171</v>
      </c>
      <c r="S31" s="31">
        <v>1.1875</v>
      </c>
      <c r="T31" s="24">
        <v>210</v>
      </c>
      <c r="U31" s="30">
        <f t="shared" si="10"/>
        <v>1.044776119402985</v>
      </c>
      <c r="V31" s="24">
        <v>201</v>
      </c>
      <c r="W31" s="25">
        <f t="shared" si="11"/>
        <v>1.2562500000000001</v>
      </c>
      <c r="X31">
        <v>160</v>
      </c>
      <c r="Y31" s="68"/>
      <c r="Z31" s="3"/>
    </row>
    <row r="32" spans="1:26" ht="25.5" customHeight="1" x14ac:dyDescent="0.15">
      <c r="A32" s="26" t="s">
        <v>65</v>
      </c>
      <c r="B32" s="27" t="str">
        <f>[1]歩行者男年度別!B32</f>
        <v xml:space="preserve">  城 海 津（跨線橋）</v>
      </c>
      <c r="C32" s="28" t="s">
        <v>66</v>
      </c>
      <c r="D32" s="79">
        <v>81</v>
      </c>
      <c r="E32" s="80">
        <f t="shared" si="3"/>
        <v>0.85263157894736841</v>
      </c>
      <c r="F32" s="79">
        <v>95</v>
      </c>
      <c r="G32" s="80">
        <f t="shared" si="4"/>
        <v>0.69852941176470584</v>
      </c>
      <c r="H32" s="79">
        <v>136</v>
      </c>
      <c r="I32" s="80">
        <f t="shared" si="5"/>
        <v>0.90666666666666662</v>
      </c>
      <c r="J32" s="29">
        <v>150</v>
      </c>
      <c r="K32" s="23">
        <f t="shared" si="12"/>
        <v>0.9375</v>
      </c>
      <c r="L32" s="29">
        <v>160</v>
      </c>
      <c r="M32" s="23">
        <f t="shared" si="7"/>
        <v>1.0389610389610389</v>
      </c>
      <c r="N32" s="29">
        <v>154</v>
      </c>
      <c r="O32" s="23">
        <f t="shared" si="8"/>
        <v>0.99354838709677418</v>
      </c>
      <c r="P32" s="29">
        <v>155</v>
      </c>
      <c r="Q32" s="23">
        <f t="shared" si="9"/>
        <v>1.0992907801418439</v>
      </c>
      <c r="R32" s="22">
        <v>141</v>
      </c>
      <c r="S32" s="23">
        <v>0.8545454545454545</v>
      </c>
      <c r="T32" s="24">
        <v>162</v>
      </c>
      <c r="U32" s="25">
        <f t="shared" si="10"/>
        <v>0.73636363636363633</v>
      </c>
      <c r="V32" s="24">
        <v>220</v>
      </c>
      <c r="W32" s="30">
        <f t="shared" si="11"/>
        <v>1.004566210045662</v>
      </c>
      <c r="X32">
        <v>219</v>
      </c>
      <c r="Y32" s="68"/>
      <c r="Z32" s="3"/>
    </row>
    <row r="33" spans="1:26" ht="25.5" customHeight="1" x14ac:dyDescent="0.15">
      <c r="A33" s="26" t="s">
        <v>67</v>
      </c>
      <c r="B33" s="27" t="str">
        <f>[1]歩行者男年度別!B33</f>
        <v xml:space="preserve">  下 地 町（ヤマサちくわ前）</v>
      </c>
      <c r="C33" s="28" t="s">
        <v>68</v>
      </c>
      <c r="D33" s="79">
        <v>75</v>
      </c>
      <c r="E33" s="80">
        <f t="shared" si="3"/>
        <v>0.90361445783132532</v>
      </c>
      <c r="F33" s="79">
        <v>83</v>
      </c>
      <c r="G33" s="80">
        <f t="shared" si="4"/>
        <v>0.64341085271317833</v>
      </c>
      <c r="H33" s="79">
        <v>129</v>
      </c>
      <c r="I33" s="80">
        <f t="shared" si="5"/>
        <v>1.4021739130434783</v>
      </c>
      <c r="J33" s="29">
        <v>92</v>
      </c>
      <c r="K33" s="23">
        <f t="shared" si="12"/>
        <v>0.86792452830188682</v>
      </c>
      <c r="L33" s="29">
        <v>106</v>
      </c>
      <c r="M33" s="23">
        <f t="shared" si="7"/>
        <v>1.1157894736842104</v>
      </c>
      <c r="N33" s="29">
        <v>95</v>
      </c>
      <c r="O33" s="23">
        <f t="shared" si="8"/>
        <v>0.93137254901960786</v>
      </c>
      <c r="P33" s="29">
        <v>102</v>
      </c>
      <c r="Q33" s="23">
        <f t="shared" si="9"/>
        <v>1.2289156626506024</v>
      </c>
      <c r="R33" s="22">
        <v>83</v>
      </c>
      <c r="S33" s="23">
        <v>1.0921052631578947</v>
      </c>
      <c r="T33" s="24">
        <v>90</v>
      </c>
      <c r="U33" s="25">
        <f t="shared" si="10"/>
        <v>0.75630252100840334</v>
      </c>
      <c r="V33" s="24">
        <v>119</v>
      </c>
      <c r="W33" s="25">
        <f t="shared" si="11"/>
        <v>1.4875</v>
      </c>
      <c r="X33">
        <v>80</v>
      </c>
      <c r="Y33" s="68"/>
      <c r="Z33" s="3"/>
    </row>
    <row r="34" spans="1:26" ht="25.5" customHeight="1" x14ac:dyDescent="0.15">
      <c r="A34" s="44" t="s">
        <v>69</v>
      </c>
      <c r="B34" s="45" t="str">
        <f>[1]歩行者男年度別!B34</f>
        <v xml:space="preserve">  白 河 町（サーラ前）</v>
      </c>
      <c r="C34" s="46" t="s">
        <v>70</v>
      </c>
      <c r="D34" s="81">
        <v>62</v>
      </c>
      <c r="E34" s="82">
        <f t="shared" si="3"/>
        <v>0.67391304347826086</v>
      </c>
      <c r="F34" s="81">
        <v>92</v>
      </c>
      <c r="G34" s="82">
        <f t="shared" si="4"/>
        <v>0.70229007633587781</v>
      </c>
      <c r="H34" s="81">
        <v>131</v>
      </c>
      <c r="I34" s="82">
        <f t="shared" si="5"/>
        <v>0.78915662650602414</v>
      </c>
      <c r="J34" s="47">
        <v>166</v>
      </c>
      <c r="K34" s="23">
        <f t="shared" si="12"/>
        <v>0.95402298850574707</v>
      </c>
      <c r="L34" s="47">
        <v>174</v>
      </c>
      <c r="M34" s="23">
        <f t="shared" si="7"/>
        <v>1.2167832167832169</v>
      </c>
      <c r="N34" s="47">
        <v>143</v>
      </c>
      <c r="O34" s="23">
        <f t="shared" si="8"/>
        <v>1.2434782608695651</v>
      </c>
      <c r="P34" s="47">
        <v>115</v>
      </c>
      <c r="Q34" s="23">
        <f t="shared" si="9"/>
        <v>0.74193548387096775</v>
      </c>
      <c r="R34" s="22">
        <v>155</v>
      </c>
      <c r="S34" s="23">
        <v>1.1567164179104477</v>
      </c>
      <c r="T34" s="24">
        <v>106</v>
      </c>
      <c r="U34" s="30">
        <f t="shared" si="10"/>
        <v>0.75714285714285712</v>
      </c>
      <c r="V34" s="24">
        <v>140</v>
      </c>
      <c r="W34" s="30">
        <f t="shared" si="11"/>
        <v>1.0218978102189782</v>
      </c>
      <c r="X34">
        <v>137</v>
      </c>
      <c r="Y34" s="68"/>
      <c r="Z34" s="3"/>
    </row>
    <row r="35" spans="1:26" ht="25.5" customHeight="1" x14ac:dyDescent="0.15">
      <c r="A35" s="17" t="s">
        <v>71</v>
      </c>
      <c r="B35" s="18" t="str">
        <f>[1]歩行者男年度別!B35</f>
        <v xml:space="preserve">  豊橋環状線（豊橋信用金庫　西支店前）</v>
      </c>
      <c r="C35" s="19" t="s">
        <v>72</v>
      </c>
      <c r="D35" s="77">
        <v>38</v>
      </c>
      <c r="E35" s="78">
        <f t="shared" si="3"/>
        <v>0.62295081967213117</v>
      </c>
      <c r="F35" s="77">
        <v>61</v>
      </c>
      <c r="G35" s="78">
        <f t="shared" si="4"/>
        <v>0.51260504201680668</v>
      </c>
      <c r="H35" s="77">
        <v>119</v>
      </c>
      <c r="I35" s="78">
        <f t="shared" si="5"/>
        <v>2.0169491525423728</v>
      </c>
      <c r="J35" s="20">
        <v>59</v>
      </c>
      <c r="K35" s="23">
        <f t="shared" si="12"/>
        <v>0.5130434782608696</v>
      </c>
      <c r="L35" s="20">
        <v>115</v>
      </c>
      <c r="M35" s="23">
        <f t="shared" si="7"/>
        <v>1.3372093023255813</v>
      </c>
      <c r="N35" s="20">
        <v>86</v>
      </c>
      <c r="O35" s="23">
        <f t="shared" si="8"/>
        <v>0.90526315789473688</v>
      </c>
      <c r="P35" s="20">
        <v>95</v>
      </c>
      <c r="Q35" s="23">
        <f t="shared" si="9"/>
        <v>1.2025316455696202</v>
      </c>
      <c r="R35" s="22">
        <v>79</v>
      </c>
      <c r="S35" s="35">
        <v>0.80612244897959184</v>
      </c>
      <c r="T35" s="24">
        <v>109</v>
      </c>
      <c r="U35" s="25">
        <f t="shared" si="10"/>
        <v>1.0283018867924529</v>
      </c>
      <c r="V35" s="24">
        <v>106</v>
      </c>
      <c r="W35" s="25">
        <f t="shared" si="11"/>
        <v>1.2619047619047619</v>
      </c>
      <c r="X35">
        <v>84</v>
      </c>
      <c r="Y35" s="68"/>
      <c r="Z35" s="3"/>
    </row>
    <row r="36" spans="1:26" ht="25.5" customHeight="1" thickBot="1" x14ac:dyDescent="0.2">
      <c r="A36" s="48">
        <v>37</v>
      </c>
      <c r="B36" s="49" t="str">
        <f>[1]歩行者男年度別!B36</f>
        <v>　広小路通３丁目（はんこやカワイ前）</v>
      </c>
      <c r="C36" s="50" t="s">
        <v>44</v>
      </c>
      <c r="D36" s="83">
        <v>53</v>
      </c>
      <c r="E36" s="84">
        <f t="shared" si="3"/>
        <v>0.63855421686746983</v>
      </c>
      <c r="F36" s="83">
        <v>83</v>
      </c>
      <c r="G36" s="84">
        <f t="shared" si="4"/>
        <v>0.79047619047619044</v>
      </c>
      <c r="H36" s="83">
        <v>105</v>
      </c>
      <c r="I36" s="84">
        <f t="shared" si="5"/>
        <v>0.86065573770491799</v>
      </c>
      <c r="J36" s="51">
        <v>122</v>
      </c>
      <c r="K36" s="23">
        <f t="shared" si="12"/>
        <v>1.0427350427350428</v>
      </c>
      <c r="L36" s="51">
        <v>117</v>
      </c>
      <c r="M36" s="23">
        <f t="shared" si="7"/>
        <v>0.83571428571428574</v>
      </c>
      <c r="N36" s="51">
        <v>140</v>
      </c>
      <c r="O36" s="23">
        <f t="shared" si="8"/>
        <v>0.77777777777777779</v>
      </c>
      <c r="P36" s="51">
        <v>180</v>
      </c>
      <c r="Q36" s="23">
        <f t="shared" si="9"/>
        <v>1.0465116279069768</v>
      </c>
      <c r="R36" s="52">
        <v>172</v>
      </c>
      <c r="S36" s="35">
        <v>0.91005291005291</v>
      </c>
      <c r="T36" s="53"/>
      <c r="U36" s="54"/>
      <c r="V36" s="53"/>
      <c r="W36" s="55"/>
      <c r="Y36" s="68"/>
      <c r="Z36" s="3"/>
    </row>
    <row r="37" spans="1:26" s="65" customFormat="1" ht="25.5" customHeight="1" thickTop="1" thickBot="1" x14ac:dyDescent="0.2">
      <c r="A37" s="91"/>
      <c r="B37" s="92"/>
      <c r="C37" s="56" t="s">
        <v>73</v>
      </c>
      <c r="D37" s="57">
        <f>SUM(D5:D36)</f>
        <v>2626</v>
      </c>
      <c r="E37" s="72"/>
      <c r="F37" s="57">
        <f>SUM(F5:F36)</f>
        <v>2552</v>
      </c>
      <c r="G37" s="72"/>
      <c r="H37" s="57">
        <f>SUM(H5:H36)</f>
        <v>4131</v>
      </c>
      <c r="I37" s="72"/>
      <c r="J37" s="57">
        <f>SUM(J5:J36)</f>
        <v>3966</v>
      </c>
      <c r="K37" s="58"/>
      <c r="L37" s="57">
        <f>SUM(L5:L36)</f>
        <v>4152</v>
      </c>
      <c r="M37" s="58"/>
      <c r="N37" s="57">
        <f>SUM(N5:N36)</f>
        <v>4015</v>
      </c>
      <c r="O37" s="58"/>
      <c r="P37" s="59">
        <f>SUM(P5:P36)</f>
        <v>4650</v>
      </c>
      <c r="Q37" s="60"/>
      <c r="R37" s="59">
        <f>SUM(R5:R36)</f>
        <v>4765</v>
      </c>
      <c r="S37" s="60"/>
      <c r="T37" s="61">
        <f>SUM(T5:T36)</f>
        <v>5063</v>
      </c>
      <c r="U37" s="62"/>
      <c r="V37" s="63">
        <f>SUM(V5:V36)</f>
        <v>4814</v>
      </c>
      <c r="W37" s="64"/>
      <c r="Y37" s="69"/>
      <c r="Z37" s="66"/>
    </row>
    <row r="38" spans="1:26" s="65" customFormat="1" ht="26.25" customHeight="1" thickTop="1" x14ac:dyDescent="0.15">
      <c r="N38" s="66"/>
      <c r="O38" s="66"/>
      <c r="P38" s="66"/>
      <c r="R38" s="67"/>
      <c r="U38" s="67"/>
      <c r="W38" s="66"/>
      <c r="X38" s="66"/>
    </row>
  </sheetData>
  <dataConsolidate>
    <dataRefs count="1">
      <dataRef ref="F37:M37" sheet="バイク年度別" r:id="rId1"/>
    </dataRefs>
  </dataConsolidate>
  <mergeCells count="13">
    <mergeCell ref="T3:U3"/>
    <mergeCell ref="V3:W3"/>
    <mergeCell ref="A37:B37"/>
    <mergeCell ref="B3:B4"/>
    <mergeCell ref="C3:C4"/>
    <mergeCell ref="L3:M3"/>
    <mergeCell ref="N3:O3"/>
    <mergeCell ref="P3:Q3"/>
    <mergeCell ref="R3:S3"/>
    <mergeCell ref="J3:K3"/>
    <mergeCell ref="H3:I3"/>
    <mergeCell ref="F3:G3"/>
    <mergeCell ref="D3:E3"/>
  </mergeCells>
  <phoneticPr fontId="3"/>
  <pageMargins left="0.6692913385826772" right="0.31496062992125984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44</vt:lpstr>
      <vt:lpstr>'44'!Print_Area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2013-01-10T05:06:09Z</cp:lastPrinted>
  <dcterms:created xsi:type="dcterms:W3CDTF">2011-01-21T06:07:51Z</dcterms:created>
  <dcterms:modified xsi:type="dcterms:W3CDTF">2014-12-16T08:08:06Z</dcterms:modified>
</cp:coreProperties>
</file>