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自転車年度別" sheetId="1" r:id="rId1"/>
  </sheets>
  <externalReferences>
    <externalReference r:id="rId2"/>
    <externalReference r:id="rId3"/>
  </externalReferences>
  <definedNames>
    <definedName name="_xlnm.Print_Area" localSheetId="0">自転車年度別!$A$1:$M$37</definedName>
  </definedNames>
  <calcPr calcId="125725"/>
</workbook>
</file>

<file path=xl/calcChain.xml><?xml version="1.0" encoding="utf-8"?>
<calcChain xmlns="http://schemas.openxmlformats.org/spreadsheetml/2006/main">
  <c r="D37" i="1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D4"/>
  <c r="B10"/>
  <c r="G4"/>
  <c r="F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9"/>
  <c r="B8"/>
  <c r="B7"/>
  <c r="B6"/>
  <c r="B5"/>
  <c r="F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H37"/>
  <c r="I36"/>
  <c r="I35"/>
  <c r="I34"/>
  <c r="I33"/>
  <c r="I32"/>
  <c r="I31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R37"/>
  <c r="P37"/>
  <c r="N37"/>
  <c r="L37"/>
  <c r="J37"/>
  <c r="O36"/>
  <c r="M36"/>
  <c r="K36"/>
  <c r="O35"/>
  <c r="M35"/>
  <c r="K35"/>
  <c r="O34"/>
  <c r="M34"/>
  <c r="K34"/>
  <c r="O33"/>
  <c r="M33"/>
  <c r="K33"/>
  <c r="O32"/>
  <c r="M32"/>
  <c r="K32"/>
  <c r="O31"/>
  <c r="M31"/>
  <c r="K31"/>
  <c r="O30"/>
  <c r="M30"/>
  <c r="K30"/>
  <c r="O29"/>
  <c r="M29"/>
  <c r="K29"/>
  <c r="O28"/>
  <c r="M28"/>
  <c r="K28"/>
  <c r="O27"/>
  <c r="M27"/>
  <c r="K27"/>
  <c r="O26"/>
  <c r="M26"/>
  <c r="K26"/>
  <c r="O25"/>
  <c r="M25"/>
  <c r="O24"/>
  <c r="M24"/>
  <c r="K24"/>
  <c r="O23"/>
  <c r="M23"/>
  <c r="K23"/>
  <c r="O22"/>
  <c r="M22"/>
  <c r="K22"/>
  <c r="O21"/>
  <c r="M21"/>
  <c r="K21"/>
  <c r="O20"/>
  <c r="M20"/>
  <c r="K20"/>
  <c r="O19"/>
  <c r="M19"/>
  <c r="K19"/>
  <c r="O18"/>
  <c r="M18"/>
  <c r="K18"/>
  <c r="O17"/>
  <c r="M17"/>
  <c r="K17"/>
  <c r="O16"/>
  <c r="M16"/>
  <c r="K16"/>
  <c r="O15"/>
  <c r="M15"/>
  <c r="K15"/>
  <c r="O14"/>
  <c r="M14"/>
  <c r="K14"/>
  <c r="O13"/>
  <c r="M13"/>
  <c r="K13"/>
  <c r="O12"/>
  <c r="M12"/>
  <c r="K12"/>
  <c r="O11"/>
  <c r="M11"/>
  <c r="K11"/>
  <c r="O10"/>
  <c r="M10"/>
  <c r="K10"/>
  <c r="O9"/>
  <c r="M9"/>
  <c r="K9"/>
  <c r="O8"/>
  <c r="M8"/>
  <c r="K8"/>
  <c r="O7"/>
  <c r="M7"/>
  <c r="K7"/>
  <c r="O6"/>
  <c r="M6"/>
  <c r="K6"/>
  <c r="O5"/>
  <c r="M5"/>
  <c r="K5"/>
</calcChain>
</file>

<file path=xl/sharedStrings.xml><?xml version="1.0" encoding="utf-8"?>
<sst xmlns="http://schemas.openxmlformats.org/spreadsheetml/2006/main" count="91" uniqueCount="78">
  <si>
    <t>４．自転車（年度別）</t>
    <rPh sb="2" eb="5">
      <t>ジテンシャ</t>
    </rPh>
    <rPh sb="6" eb="8">
      <t>ネンド</t>
    </rPh>
    <rPh sb="8" eb="9">
      <t>ベツ</t>
    </rPh>
    <phoneticPr fontId="3"/>
  </si>
  <si>
    <t>調査場</t>
    <rPh sb="0" eb="2">
      <t>チョウサ</t>
    </rPh>
    <rPh sb="2" eb="3">
      <t>バ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</si>
  <si>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</si>
  <si>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</si>
  <si>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</si>
  <si>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</si>
  <si>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</si>
  <si>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</si>
  <si>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H14.10.5(金）</t>
    <rPh sb="9" eb="10">
      <t>キン</t>
    </rPh>
    <phoneticPr fontId="3"/>
  </si>
  <si>
    <t>所番号</t>
    <rPh sb="0" eb="1">
      <t>ショ</t>
    </rPh>
    <rPh sb="1" eb="3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</si>
  <si>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</si>
  <si>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</si>
  <si>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</si>
  <si>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</si>
  <si>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</si>
  <si>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</si>
  <si>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</si>
  <si>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</si>
  <si>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</si>
  <si>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</si>
  <si>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</si>
  <si>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</si>
  <si>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8"/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</si>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</sst>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4">
    <numFmt numFmtId="176" formatCode="#,##0.0;[Red]\-#,##0.0"/>
    <numFmt numFmtId="177" formatCode="0.0%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11" xfId="0" applyBorder="1">
      <alignment vertical="center"/>
    </xf>
    <xf numFmtId="0" fontId="7" fillId="0" borderId="14" xfId="0" applyFont="1" applyBorder="1" applyAlignment="1" applyProtection="1">
      <alignment horizontal="center" vertical="center" shrinkToFit="1"/>
    </xf>
    <xf numFmtId="38" fontId="1" fillId="0" borderId="13" xfId="1" applyFont="1" applyBorder="1" applyAlignment="1" applyProtection="1">
      <alignment horizontal="right" vertical="center"/>
    </xf>
    <xf numFmtId="176" fontId="1" fillId="0" borderId="15" xfId="1" applyNumberFormat="1" applyFont="1" applyBorder="1">
      <alignment vertical="center"/>
    </xf>
    <xf numFmtId="38" fontId="1" fillId="0" borderId="16" xfId="1" applyFont="1" applyFill="1" applyBorder="1">
      <alignment vertical="center"/>
    </xf>
    <xf numFmtId="176" fontId="1" fillId="0" borderId="17" xfId="1" applyNumberFormat="1" applyFont="1" applyBorder="1">
      <alignment vertical="center"/>
    </xf>
    <xf numFmtId="0" fontId="1" fillId="0" borderId="12" xfId="0" applyFont="1" applyBorder="1">
      <alignment vertical="center"/>
    </xf>
    <xf numFmtId="177" fontId="1" fillId="0" borderId="17" xfId="2" applyNumberFormat="1" applyFont="1" applyBorder="1">
      <alignment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38" fontId="1" fillId="0" borderId="19" xfId="1" applyFont="1" applyBorder="1" applyAlignment="1" applyProtection="1">
      <alignment horizontal="right" vertical="center"/>
    </xf>
    <xf numFmtId="176" fontId="1" fillId="0" borderId="21" xfId="1" applyNumberFormat="1" applyFont="1" applyBorder="1">
      <alignment vertical="center"/>
    </xf>
    <xf numFmtId="0" fontId="1" fillId="0" borderId="22" xfId="0" applyFont="1" applyBorder="1">
      <alignment vertical="center"/>
    </xf>
    <xf numFmtId="0" fontId="1" fillId="0" borderId="23" xfId="0" applyFont="1" applyBorder="1">
      <alignment vertical="center"/>
    </xf>
    <xf numFmtId="177" fontId="1" fillId="0" borderId="21" xfId="2" applyNumberFormat="1" applyFont="1" applyBorder="1">
      <alignment vertical="center"/>
    </xf>
    <xf numFmtId="0" fontId="6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vertical="center" shrinkToFit="1"/>
    </xf>
    <xf numFmtId="0" fontId="7" fillId="0" borderId="25" xfId="0" applyFont="1" applyBorder="1" applyAlignment="1" applyProtection="1">
      <alignment horizontal="center" vertical="center" shrinkToFit="1"/>
    </xf>
    <xf numFmtId="38" fontId="1" fillId="0" borderId="24" xfId="1" applyFont="1" applyBorder="1" applyAlignment="1" applyProtection="1">
      <alignment horizontal="right" vertical="center"/>
    </xf>
    <xf numFmtId="38" fontId="1" fillId="0" borderId="22" xfId="1" applyFont="1" applyFill="1" applyBorder="1">
      <alignment vertical="center"/>
    </xf>
    <xf numFmtId="56" fontId="6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left" vertical="center" shrinkToFit="1"/>
    </xf>
    <xf numFmtId="178" fontId="6" fillId="0" borderId="23" xfId="0" quotePrefix="1" applyNumberFormat="1" applyFont="1" applyBorder="1" applyAlignment="1" applyProtection="1">
      <alignment horizontal="center" vertical="center"/>
      <protection locked="0"/>
    </xf>
    <xf numFmtId="0" fontId="1" fillId="0" borderId="26" xfId="0" applyFont="1" applyBorder="1">
      <alignment vertical="center"/>
    </xf>
    <xf numFmtId="177" fontId="1" fillId="0" borderId="27" xfId="2" applyNumberFormat="1" applyFont="1" applyBorder="1">
      <alignment vertical="center"/>
    </xf>
    <xf numFmtId="0" fontId="6" fillId="0" borderId="18" xfId="0" quotePrefix="1" applyFont="1" applyBorder="1" applyAlignment="1" applyProtection="1">
      <alignment horizontal="center" vertical="center"/>
      <protection locked="0"/>
    </xf>
    <xf numFmtId="38" fontId="0" fillId="0" borderId="24" xfId="1" applyFont="1" applyBorder="1" applyAlignment="1" applyProtection="1">
      <alignment horizontal="center" vertical="center"/>
    </xf>
    <xf numFmtId="176" fontId="1" fillId="0" borderId="21" xfId="1" applyNumberFormat="1" applyFont="1" applyBorder="1" applyAlignment="1">
      <alignment horizontal="center" vertical="center"/>
    </xf>
    <xf numFmtId="0" fontId="6" fillId="0" borderId="28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29" xfId="0" applyFont="1" applyBorder="1" applyAlignment="1" applyProtection="1">
      <alignment horizontal="center" vertical="center" shrinkToFit="1"/>
    </xf>
    <xf numFmtId="38" fontId="1" fillId="0" borderId="0" xfId="1" applyFont="1" applyBorder="1" applyAlignment="1" applyProtection="1">
      <alignment horizontal="right" vertical="center"/>
    </xf>
    <xf numFmtId="0" fontId="6" fillId="0" borderId="3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vertical="center" shrinkToFit="1"/>
    </xf>
    <xf numFmtId="0" fontId="7" fillId="0" borderId="32" xfId="0" applyFont="1" applyBorder="1" applyAlignment="1" applyProtection="1">
      <alignment horizontal="center" vertical="center" shrinkToFit="1"/>
    </xf>
    <xf numFmtId="38" fontId="1" fillId="0" borderId="30" xfId="1" applyFont="1" applyBorder="1" applyAlignment="1" applyProtection="1">
      <alignment horizontal="right" vertical="center"/>
    </xf>
    <xf numFmtId="176" fontId="1" fillId="0" borderId="33" xfId="1" applyNumberFormat="1" applyFont="1" applyBorder="1">
      <alignment vertical="center"/>
    </xf>
    <xf numFmtId="38" fontId="1" fillId="0" borderId="34" xfId="1" applyFont="1" applyFill="1" applyBorder="1">
      <alignment vertical="center"/>
    </xf>
    <xf numFmtId="0" fontId="1" fillId="0" borderId="36" xfId="0" applyFont="1" applyBorder="1">
      <alignment vertical="center"/>
    </xf>
    <xf numFmtId="177" fontId="1" fillId="0" borderId="35" xfId="2" applyNumberFormat="1" applyFont="1" applyBorder="1">
      <alignment vertical="center"/>
    </xf>
    <xf numFmtId="38" fontId="9" fillId="0" borderId="38" xfId="1" applyFont="1" applyBorder="1" applyAlignment="1">
      <alignment horizontal="right" vertical="center"/>
    </xf>
    <xf numFmtId="0" fontId="9" fillId="0" borderId="39" xfId="0" applyFont="1" applyBorder="1" applyAlignment="1">
      <alignment horizontal="center" vertical="center"/>
    </xf>
    <xf numFmtId="38" fontId="9" fillId="0" borderId="38" xfId="1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0" xfId="0" applyFont="1">
      <alignment vertical="center"/>
    </xf>
    <xf numFmtId="0" fontId="0" fillId="0" borderId="0" xfId="0" applyFill="1" applyBorder="1">
      <alignment vertical="center"/>
    </xf>
    <xf numFmtId="57" fontId="0" fillId="0" borderId="0" xfId="0" applyNumberFormat="1" applyAlignment="1"/>
    <xf numFmtId="38" fontId="0" fillId="0" borderId="24" xfId="1" applyFont="1" applyBorder="1" applyAlignment="1" applyProtection="1">
      <alignment horizontal="right" vertical="center"/>
    </xf>
    <xf numFmtId="0" fontId="9" fillId="0" borderId="42" xfId="0" applyFont="1" applyBorder="1" applyAlignment="1">
      <alignment horizontal="center" vertical="center"/>
    </xf>
    <xf numFmtId="38" fontId="1" fillId="0" borderId="34" xfId="1" applyFont="1" applyBorder="1" applyAlignment="1" applyProtection="1">
      <alignment horizontal="right" vertical="center"/>
    </xf>
    <xf numFmtId="0" fontId="7" fillId="0" borderId="19" xfId="0" applyFont="1" applyBorder="1" applyAlignment="1" applyProtection="1">
      <alignment horizontal="right" vertical="center" shrinkToFit="1"/>
    </xf>
    <xf numFmtId="179" fontId="7" fillId="0" borderId="43" xfId="0" applyNumberFormat="1" applyFont="1" applyBorder="1" applyAlignment="1" applyProtection="1">
      <alignment horizontal="right" vertical="center" shrinkToFit="1"/>
    </xf>
    <xf numFmtId="0" fontId="7" fillId="0" borderId="24" xfId="0" applyFont="1" applyBorder="1" applyAlignment="1" applyProtection="1">
      <alignment horizontal="right" vertical="center" shrinkToFit="1"/>
    </xf>
    <xf numFmtId="179" fontId="7" fillId="0" borderId="21" xfId="0" applyNumberFormat="1" applyFont="1" applyBorder="1" applyAlignment="1" applyProtection="1">
      <alignment horizontal="right" vertical="center" shrinkToFit="1"/>
    </xf>
    <xf numFmtId="0" fontId="7" fillId="0" borderId="0" xfId="0" applyFont="1" applyBorder="1" applyAlignment="1" applyProtection="1">
      <alignment horizontal="right" vertical="center" shrinkToFit="1"/>
    </xf>
    <xf numFmtId="179" fontId="7" fillId="0" borderId="44" xfId="0" applyNumberFormat="1" applyFont="1" applyBorder="1" applyAlignment="1" applyProtection="1">
      <alignment horizontal="right" vertical="center" shrinkToFit="1"/>
    </xf>
    <xf numFmtId="179" fontId="7" fillId="0" borderId="33" xfId="0" applyNumberFormat="1" applyFont="1" applyBorder="1" applyAlignment="1" applyProtection="1">
      <alignment horizontal="right" vertical="center" shrinkToFit="1"/>
    </xf>
    <xf numFmtId="38" fontId="7" fillId="0" borderId="24" xfId="1" applyFont="1" applyBorder="1" applyAlignment="1" applyProtection="1">
      <alignment horizontal="right" vertical="center" shrinkToFit="1"/>
    </xf>
    <xf numFmtId="0" fontId="10" fillId="0" borderId="49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7" fillId="0" borderId="53" xfId="0" applyFont="1" applyBorder="1" applyAlignment="1" applyProtection="1">
      <alignment horizontal="right" vertical="center" shrinkToFit="1"/>
    </xf>
    <xf numFmtId="38" fontId="9" fillId="0" borderId="39" xfId="1" applyFont="1" applyBorder="1" applyAlignment="1">
      <alignment horizontal="right" vertical="center"/>
    </xf>
    <xf numFmtId="0" fontId="10" fillId="0" borderId="54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38" fontId="7" fillId="0" borderId="19" xfId="1" applyFont="1" applyBorder="1" applyAlignment="1" applyProtection="1">
      <alignment horizontal="right" vertical="center" shrinkToFit="1"/>
    </xf>
    <xf numFmtId="38" fontId="7" fillId="0" borderId="0" xfId="1" applyFont="1" applyBorder="1" applyAlignment="1" applyProtection="1">
      <alignment horizontal="right" vertical="center" shrinkToFit="1"/>
    </xf>
    <xf numFmtId="38" fontId="7" fillId="0" borderId="53" xfId="1" applyFont="1" applyBorder="1" applyAlignment="1" applyProtection="1">
      <alignment horizontal="right"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5" xfId="0" applyBorder="1" applyAlignment="1">
      <alignment horizontal="distributed" vertical="center" indent="1"/>
    </xf>
    <xf numFmtId="0" fontId="0" fillId="0" borderId="39" xfId="0" applyBorder="1" applyAlignment="1">
      <alignment horizontal="distributed" vertical="center" indent="1"/>
    </xf>
    <xf numFmtId="0" fontId="0" fillId="0" borderId="2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57" fontId="5" fillId="0" borderId="5" xfId="0" applyNumberFormat="1" applyFont="1" applyBorder="1" applyAlignment="1">
      <alignment horizontal="center" vertical="center"/>
    </xf>
    <xf numFmtId="57" fontId="5" fillId="0" borderId="3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5" xfId="0" applyFont="1" applyBorder="1" applyAlignment="1" applyProtection="1">
      <alignment horizontal="center" vertical="center"/>
      <protection locked="0"/>
    </xf>
    <xf numFmtId="0" fontId="7" fillId="0" borderId="47" xfId="0" applyFont="1" applyBorder="1" applyAlignment="1" applyProtection="1">
      <alignment vertical="center" shrinkToFit="1"/>
    </xf>
    <xf numFmtId="38" fontId="7" fillId="0" borderId="47" xfId="1" applyFont="1" applyBorder="1" applyAlignment="1" applyProtection="1">
      <alignment horizontal="right" vertical="center" shrinkToFit="1"/>
    </xf>
    <xf numFmtId="179" fontId="7" fillId="0" borderId="15" xfId="0" applyNumberFormat="1" applyFont="1" applyBorder="1" applyAlignment="1" applyProtection="1">
      <alignment horizontal="right" vertical="center" shrinkToFit="1"/>
    </xf>
    <xf numFmtId="0" fontId="7" fillId="0" borderId="47" xfId="0" applyFont="1" applyBorder="1" applyAlignment="1" applyProtection="1">
      <alignment horizontal="right" vertical="center" shrinkToFit="1"/>
    </xf>
    <xf numFmtId="38" fontId="1" fillId="0" borderId="47" xfId="1" applyFont="1" applyBorder="1" applyAlignment="1" applyProtection="1">
      <alignment horizontal="right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4&#33258;&#36578;&#36554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0"/>
  <sheetViews>
    <sheetView tabSelected="1" view="pageBreakPreview" zoomScale="60" zoomScaleNormal="75" workbookViewId="0">
      <selection activeCell="H40" sqref="H40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4" width="12.5" customWidth="1"/>
    <col min="5" max="5" width="11.875" customWidth="1"/>
    <col min="6" max="7" width="12.75" customWidth="1"/>
    <col min="8" max="17" width="12.625" customWidth="1"/>
    <col min="18" max="18" width="9.625" hidden="1" customWidth="1"/>
    <col min="19" max="19" width="1.125" hidden="1" customWidth="1"/>
    <col min="20" max="20" width="15" customWidth="1"/>
    <col min="24" max="25" width="11.375" customWidth="1"/>
    <col min="26" max="26" width="11" customWidth="1"/>
  </cols>
  <sheetData>
    <row r="1" spans="1:20" ht="30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56">
        <v>41569</v>
      </c>
      <c r="O1" s="56">
        <v>41208</v>
      </c>
      <c r="Q1" s="56">
        <v>40841</v>
      </c>
    </row>
    <row r="2" spans="1:20" ht="7.5" customHeight="1" thickBot="1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20" ht="24" customHeight="1" thickBot="1">
      <c r="A3" s="4" t="s">
        <v>1</v>
      </c>
      <c r="B3" s="87" t="s">
        <v>2</v>
      </c>
      <c r="C3" s="89" t="s">
        <v>3</v>
      </c>
      <c r="D3" s="96" t="s">
        <v>77</v>
      </c>
      <c r="E3" s="97"/>
      <c r="F3" s="96" t="s">
        <v>75</v>
      </c>
      <c r="G3" s="97"/>
      <c r="H3" s="93" t="s">
        <v>76</v>
      </c>
      <c r="I3" s="92"/>
      <c r="J3" s="91" t="s">
        <v>4</v>
      </c>
      <c r="K3" s="92"/>
      <c r="L3" s="93" t="s">
        <v>5</v>
      </c>
      <c r="M3" s="92"/>
      <c r="N3" s="93" t="s">
        <v>6</v>
      </c>
      <c r="O3" s="92"/>
      <c r="P3" s="94" t="s">
        <v>7</v>
      </c>
      <c r="Q3" s="95"/>
      <c r="R3" s="83" t="s">
        <v>8</v>
      </c>
      <c r="S3" s="84"/>
    </row>
    <row r="4" spans="1:20" ht="24" customHeight="1" thickBot="1">
      <c r="A4" s="5" t="s">
        <v>9</v>
      </c>
      <c r="B4" s="88"/>
      <c r="C4" s="90"/>
      <c r="D4" s="76" t="str">
        <f>F4</f>
        <v>合計</v>
      </c>
      <c r="E4" s="77" t="str">
        <f>G4</f>
        <v>（前年比）</v>
      </c>
      <c r="F4" s="73" t="str">
        <f>H4</f>
        <v>合計</v>
      </c>
      <c r="G4" s="68" t="str">
        <f>I4</f>
        <v>（前年比）</v>
      </c>
      <c r="H4" s="69" t="s">
        <v>10</v>
      </c>
      <c r="I4" s="70" t="s">
        <v>11</v>
      </c>
      <c r="J4" s="71" t="s">
        <v>10</v>
      </c>
      <c r="K4" s="72" t="s">
        <v>11</v>
      </c>
      <c r="L4" s="69" t="s">
        <v>10</v>
      </c>
      <c r="M4" s="70" t="s">
        <v>11</v>
      </c>
      <c r="N4" s="69" t="s">
        <v>10</v>
      </c>
      <c r="O4" s="70" t="s">
        <v>11</v>
      </c>
      <c r="P4" s="6" t="s">
        <v>10</v>
      </c>
      <c r="Q4" s="7" t="s">
        <v>11</v>
      </c>
      <c r="R4" s="6" t="s">
        <v>10</v>
      </c>
      <c r="S4" s="7" t="s">
        <v>11</v>
      </c>
      <c r="T4" s="8"/>
    </row>
    <row r="5" spans="1:20" ht="25.5" customHeight="1">
      <c r="A5" s="98" t="s">
        <v>12</v>
      </c>
      <c r="B5" s="99" t="str">
        <f>[1]歩行者男年度別!B5</f>
        <v xml:space="preserve">  元 下 地(商工信用前）</v>
      </c>
      <c r="C5" s="9" t="s">
        <v>13</v>
      </c>
      <c r="D5" s="100">
        <v>130</v>
      </c>
      <c r="E5" s="101">
        <f>D5/F5</f>
        <v>0.60465116279069764</v>
      </c>
      <c r="F5" s="102">
        <v>215</v>
      </c>
      <c r="G5" s="101">
        <f>F5/H5</f>
        <v>1.1436170212765957</v>
      </c>
      <c r="H5" s="103">
        <v>188</v>
      </c>
      <c r="I5" s="11">
        <f>H5/J5</f>
        <v>1.0621468926553672</v>
      </c>
      <c r="J5" s="103">
        <v>177</v>
      </c>
      <c r="K5" s="11">
        <f>J5/L5</f>
        <v>0.96721311475409832</v>
      </c>
      <c r="L5" s="103">
        <v>183</v>
      </c>
      <c r="M5" s="11">
        <f>L5/N5</f>
        <v>0.48031496062992124</v>
      </c>
      <c r="N5" s="10">
        <v>381</v>
      </c>
      <c r="O5" s="11">
        <f>N5/P5</f>
        <v>1.7887323943661972</v>
      </c>
      <c r="P5" s="12">
        <v>213</v>
      </c>
      <c r="Q5" s="11">
        <v>1.3067484662576687</v>
      </c>
      <c r="R5" s="14">
        <v>267</v>
      </c>
      <c r="S5" s="15">
        <v>1.0549999999999999</v>
      </c>
    </row>
    <row r="6" spans="1:20" ht="25.5" customHeight="1">
      <c r="A6" s="16" t="s">
        <v>14</v>
      </c>
      <c r="B6" s="17" t="str">
        <f>[1]歩行者男年度別!B6</f>
        <v xml:space="preserve">  吉田大橋（豊城中学校前、吉田神社前）</v>
      </c>
      <c r="C6" s="18" t="s">
        <v>15</v>
      </c>
      <c r="D6" s="80">
        <v>589</v>
      </c>
      <c r="E6" s="61">
        <f t="shared" ref="E6:E36" si="0">D6/F6</f>
        <v>0.87388724035608312</v>
      </c>
      <c r="F6" s="60">
        <v>674</v>
      </c>
      <c r="G6" s="61">
        <f t="shared" ref="G6:G36" si="1">F6/H6</f>
        <v>0.84567126725219577</v>
      </c>
      <c r="H6" s="19">
        <v>797</v>
      </c>
      <c r="I6" s="20">
        <f t="shared" ref="I6:I24" si="2">H6/J6</f>
        <v>0.76560999039385202</v>
      </c>
      <c r="J6" s="19">
        <v>1041</v>
      </c>
      <c r="K6" s="20">
        <f t="shared" ref="K6:K36" si="3">J6/L6</f>
        <v>1.5796661608497724</v>
      </c>
      <c r="L6" s="19">
        <v>659</v>
      </c>
      <c r="M6" s="20">
        <f t="shared" ref="M6:M36" si="4">L6/N6</f>
        <v>0.96627565982404695</v>
      </c>
      <c r="N6" s="19">
        <v>682</v>
      </c>
      <c r="O6" s="20">
        <f t="shared" ref="O6:O36" si="5">N6/P6</f>
        <v>0.79766081871345029</v>
      </c>
      <c r="P6" s="21">
        <v>855</v>
      </c>
      <c r="Q6" s="13">
        <v>1.1601085481682496</v>
      </c>
      <c r="R6" s="22">
        <v>733</v>
      </c>
      <c r="S6" s="23">
        <v>1.355</v>
      </c>
    </row>
    <row r="7" spans="1:20" ht="25.5" customHeight="1">
      <c r="A7" s="24" t="s">
        <v>16</v>
      </c>
      <c r="B7" s="25" t="str">
        <f>[1]歩行者男年度別!B7</f>
        <v xml:space="preserve">  牛川境橋（鈴木製材所前）</v>
      </c>
      <c r="C7" s="26" t="s">
        <v>17</v>
      </c>
      <c r="D7" s="67">
        <v>484</v>
      </c>
      <c r="E7" s="63">
        <f t="shared" si="0"/>
        <v>0.90806754221388364</v>
      </c>
      <c r="F7" s="62">
        <v>533</v>
      </c>
      <c r="G7" s="63">
        <f t="shared" si="1"/>
        <v>0.95519713261648742</v>
      </c>
      <c r="H7" s="27">
        <v>558</v>
      </c>
      <c r="I7" s="20">
        <f t="shared" si="2"/>
        <v>1.0449438202247192</v>
      </c>
      <c r="J7" s="27">
        <v>534</v>
      </c>
      <c r="K7" s="20">
        <f t="shared" si="3"/>
        <v>1.0920245398773005</v>
      </c>
      <c r="L7" s="27">
        <v>489</v>
      </c>
      <c r="M7" s="20">
        <f t="shared" si="4"/>
        <v>0.94767441860465118</v>
      </c>
      <c r="N7" s="27">
        <v>516</v>
      </c>
      <c r="O7" s="20">
        <f t="shared" si="5"/>
        <v>1.0424242424242425</v>
      </c>
      <c r="P7" s="28">
        <v>495</v>
      </c>
      <c r="Q7" s="13">
        <v>1.367403314917127</v>
      </c>
      <c r="R7" s="22">
        <v>412</v>
      </c>
      <c r="S7" s="23">
        <v>1.2829999999999999</v>
      </c>
    </row>
    <row r="8" spans="1:20" ht="25.5" customHeight="1">
      <c r="A8" s="24" t="s">
        <v>18</v>
      </c>
      <c r="B8" s="25" t="str">
        <f>[1]歩行者男年度別!B8</f>
        <v xml:space="preserve">  青陵街道（東田中郷町）</v>
      </c>
      <c r="C8" s="26" t="s">
        <v>19</v>
      </c>
      <c r="D8" s="67">
        <v>311</v>
      </c>
      <c r="E8" s="63">
        <f t="shared" si="0"/>
        <v>0.87853107344632764</v>
      </c>
      <c r="F8" s="62">
        <v>354</v>
      </c>
      <c r="G8" s="63">
        <f t="shared" si="1"/>
        <v>0.7901785714285714</v>
      </c>
      <c r="H8" s="27">
        <v>448</v>
      </c>
      <c r="I8" s="20">
        <f t="shared" si="2"/>
        <v>1.1228070175438596</v>
      </c>
      <c r="J8" s="27">
        <v>399</v>
      </c>
      <c r="K8" s="20">
        <f t="shared" si="3"/>
        <v>0.97555012224938875</v>
      </c>
      <c r="L8" s="27">
        <v>409</v>
      </c>
      <c r="M8" s="20">
        <f t="shared" si="4"/>
        <v>0.85564853556485354</v>
      </c>
      <c r="N8" s="27">
        <v>478</v>
      </c>
      <c r="O8" s="20">
        <f t="shared" si="5"/>
        <v>1.3579545454545454</v>
      </c>
      <c r="P8" s="28">
        <v>352</v>
      </c>
      <c r="Q8" s="13">
        <v>1.1318327974276527</v>
      </c>
      <c r="R8" s="22">
        <v>426</v>
      </c>
      <c r="S8" s="23">
        <v>0.93400000000000005</v>
      </c>
    </row>
    <row r="9" spans="1:20" ht="25.5" customHeight="1">
      <c r="A9" s="24" t="s">
        <v>20</v>
      </c>
      <c r="B9" s="25" t="str">
        <f>[1]歩行者男年度別!B9</f>
        <v xml:space="preserve">  東 郷 町（丸地米穀店）</v>
      </c>
      <c r="C9" s="26" t="s">
        <v>21</v>
      </c>
      <c r="D9" s="67">
        <v>101</v>
      </c>
      <c r="E9" s="63">
        <f t="shared" si="0"/>
        <v>0.43722943722943725</v>
      </c>
      <c r="F9" s="62">
        <v>231</v>
      </c>
      <c r="G9" s="63">
        <f t="shared" si="1"/>
        <v>0.88505747126436785</v>
      </c>
      <c r="H9" s="27">
        <v>261</v>
      </c>
      <c r="I9" s="20">
        <f t="shared" si="2"/>
        <v>1.154867256637168</v>
      </c>
      <c r="J9" s="27">
        <v>226</v>
      </c>
      <c r="K9" s="20">
        <f t="shared" si="3"/>
        <v>0.85283018867924532</v>
      </c>
      <c r="L9" s="27">
        <v>265</v>
      </c>
      <c r="M9" s="20">
        <f t="shared" si="4"/>
        <v>1.0433070866141732</v>
      </c>
      <c r="N9" s="27">
        <v>254</v>
      </c>
      <c r="O9" s="20">
        <f t="shared" si="5"/>
        <v>0.86394557823129248</v>
      </c>
      <c r="P9" s="28">
        <v>294</v>
      </c>
      <c r="Q9" s="13">
        <v>1.4923857868020305</v>
      </c>
      <c r="R9" s="22">
        <v>234</v>
      </c>
      <c r="S9" s="23">
        <v>1.4359999999999999</v>
      </c>
    </row>
    <row r="10" spans="1:20" ht="25.5" customHeight="1">
      <c r="A10" s="29" t="s">
        <v>22</v>
      </c>
      <c r="B10" s="25" t="str">
        <f>[2]歩行者男年度別!B10</f>
        <v xml:space="preserve">  伝 馬 町 （豊川信用金庫　三ノ輪支店）</v>
      </c>
      <c r="C10" s="26" t="s">
        <v>23</v>
      </c>
      <c r="D10" s="67">
        <v>181</v>
      </c>
      <c r="E10" s="63">
        <f t="shared" si="0"/>
        <v>0.3641851106639839</v>
      </c>
      <c r="F10" s="62">
        <v>497</v>
      </c>
      <c r="G10" s="63">
        <f t="shared" si="1"/>
        <v>1.2776349614395888</v>
      </c>
      <c r="H10" s="27">
        <v>389</v>
      </c>
      <c r="I10" s="20">
        <f t="shared" si="2"/>
        <v>0.69217081850533813</v>
      </c>
      <c r="J10" s="27">
        <v>562</v>
      </c>
      <c r="K10" s="20">
        <f t="shared" si="3"/>
        <v>1.1831578947368422</v>
      </c>
      <c r="L10" s="27">
        <v>475</v>
      </c>
      <c r="M10" s="20">
        <f t="shared" si="4"/>
        <v>0.99372384937238489</v>
      </c>
      <c r="N10" s="27">
        <v>478</v>
      </c>
      <c r="O10" s="20">
        <f t="shared" si="5"/>
        <v>0.94841269841269837</v>
      </c>
      <c r="P10" s="28">
        <v>504</v>
      </c>
      <c r="Q10" s="13">
        <v>1.1200000000000001</v>
      </c>
      <c r="R10" s="22">
        <v>459</v>
      </c>
      <c r="S10" s="23">
        <v>1.036</v>
      </c>
    </row>
    <row r="11" spans="1:20" ht="25.5" customHeight="1">
      <c r="A11" s="24" t="s">
        <v>24</v>
      </c>
      <c r="B11" s="25" t="str">
        <f>[1]歩行者男年度別!B11</f>
        <v xml:space="preserve">  向 山 町（児童公園前）</v>
      </c>
      <c r="C11" s="26" t="s">
        <v>25</v>
      </c>
      <c r="D11" s="67">
        <v>1356</v>
      </c>
      <c r="E11" s="63">
        <f t="shared" si="0"/>
        <v>0.88918032786885248</v>
      </c>
      <c r="F11" s="62">
        <v>1525</v>
      </c>
      <c r="G11" s="63">
        <f t="shared" si="1"/>
        <v>0.95851665619107485</v>
      </c>
      <c r="H11" s="27">
        <v>1591</v>
      </c>
      <c r="I11" s="20">
        <f t="shared" si="2"/>
        <v>1.5109211775878442</v>
      </c>
      <c r="J11" s="27">
        <v>1053</v>
      </c>
      <c r="K11" s="20">
        <f t="shared" si="3"/>
        <v>0.81</v>
      </c>
      <c r="L11" s="27">
        <v>1300</v>
      </c>
      <c r="M11" s="20">
        <f t="shared" si="4"/>
        <v>0.50960407683261466</v>
      </c>
      <c r="N11" s="27">
        <v>2551</v>
      </c>
      <c r="O11" s="20">
        <f t="shared" si="5"/>
        <v>0.73367845844118496</v>
      </c>
      <c r="P11" s="28">
        <v>3477</v>
      </c>
      <c r="Q11" s="13">
        <v>3.3114285714285714</v>
      </c>
      <c r="R11" s="22">
        <v>1118</v>
      </c>
      <c r="S11" s="23">
        <v>1.0429999999999999</v>
      </c>
    </row>
    <row r="12" spans="1:20" ht="25.5" customHeight="1">
      <c r="A12" s="24" t="s">
        <v>26</v>
      </c>
      <c r="B12" s="25" t="str">
        <f>[1]歩行者男年度別!B12</f>
        <v xml:space="preserve">  愛 大 前（南部交番前）</v>
      </c>
      <c r="C12" s="26" t="s">
        <v>27</v>
      </c>
      <c r="D12" s="67">
        <v>540</v>
      </c>
      <c r="E12" s="63">
        <f t="shared" si="0"/>
        <v>0.4891304347826087</v>
      </c>
      <c r="F12" s="67">
        <v>1104</v>
      </c>
      <c r="G12" s="63">
        <f t="shared" si="1"/>
        <v>0.99638989169675085</v>
      </c>
      <c r="H12" s="27">
        <v>1108</v>
      </c>
      <c r="I12" s="20">
        <f t="shared" si="2"/>
        <v>1.1091091091091092</v>
      </c>
      <c r="J12" s="27">
        <v>999</v>
      </c>
      <c r="K12" s="20">
        <f t="shared" si="3"/>
        <v>0.91819852941176472</v>
      </c>
      <c r="L12" s="27">
        <v>1088</v>
      </c>
      <c r="M12" s="20">
        <f t="shared" si="4"/>
        <v>1.1286307053941909</v>
      </c>
      <c r="N12" s="27">
        <v>964</v>
      </c>
      <c r="O12" s="20">
        <f t="shared" si="5"/>
        <v>0.64481605351170568</v>
      </c>
      <c r="P12" s="28">
        <v>1495</v>
      </c>
      <c r="Q12" s="13">
        <v>1.4628180039138943</v>
      </c>
      <c r="R12" s="22">
        <v>949</v>
      </c>
      <c r="S12" s="23">
        <v>0.78400000000000003</v>
      </c>
    </row>
    <row r="13" spans="1:20" ht="25.5" customHeight="1">
      <c r="A13" s="24" t="s">
        <v>28</v>
      </c>
      <c r="B13" s="25" t="str">
        <f>[1]歩行者男年度別!B13</f>
        <v xml:space="preserve">  藤 沢 町（とんかつの武蔵前）</v>
      </c>
      <c r="C13" s="26" t="s">
        <v>29</v>
      </c>
      <c r="D13" s="67">
        <v>325</v>
      </c>
      <c r="E13" s="63">
        <f t="shared" si="0"/>
        <v>0.69296375266524524</v>
      </c>
      <c r="F13" s="62">
        <v>469</v>
      </c>
      <c r="G13" s="63">
        <f t="shared" si="1"/>
        <v>1.0756880733944953</v>
      </c>
      <c r="H13" s="27">
        <v>436</v>
      </c>
      <c r="I13" s="20">
        <f t="shared" si="2"/>
        <v>0.86679920477137173</v>
      </c>
      <c r="J13" s="27">
        <v>503</v>
      </c>
      <c r="K13" s="20">
        <f t="shared" si="3"/>
        <v>1.1697674418604651</v>
      </c>
      <c r="L13" s="27">
        <v>430</v>
      </c>
      <c r="M13" s="20">
        <f t="shared" si="4"/>
        <v>1.0643564356435644</v>
      </c>
      <c r="N13" s="27">
        <v>404</v>
      </c>
      <c r="O13" s="20">
        <f t="shared" si="5"/>
        <v>0.79527559055118113</v>
      </c>
      <c r="P13" s="28">
        <v>508</v>
      </c>
      <c r="Q13" s="13">
        <v>1.7104377104377104</v>
      </c>
      <c r="R13" s="22">
        <v>281</v>
      </c>
      <c r="S13" s="23">
        <v>0.71299999999999997</v>
      </c>
    </row>
    <row r="14" spans="1:20" ht="25.5" customHeight="1">
      <c r="A14" s="24" t="s">
        <v>30</v>
      </c>
      <c r="B14" s="25" t="str">
        <f>[1]歩行者男年度別!B14</f>
        <v xml:space="preserve">  蒲郡街道（ヤマト運輸前）</v>
      </c>
      <c r="C14" s="26" t="s">
        <v>31</v>
      </c>
      <c r="D14" s="67">
        <v>219</v>
      </c>
      <c r="E14" s="63">
        <f t="shared" si="0"/>
        <v>1.0330188679245282</v>
      </c>
      <c r="F14" s="62">
        <v>212</v>
      </c>
      <c r="G14" s="63">
        <f t="shared" si="1"/>
        <v>0.70198675496688745</v>
      </c>
      <c r="H14" s="27">
        <v>302</v>
      </c>
      <c r="I14" s="20">
        <f t="shared" si="2"/>
        <v>0.95569620253164556</v>
      </c>
      <c r="J14" s="27">
        <v>316</v>
      </c>
      <c r="K14" s="20">
        <f t="shared" si="3"/>
        <v>1.1835205992509363</v>
      </c>
      <c r="L14" s="27">
        <v>267</v>
      </c>
      <c r="M14" s="20">
        <f t="shared" si="4"/>
        <v>0.86407766990291257</v>
      </c>
      <c r="N14" s="27">
        <v>309</v>
      </c>
      <c r="O14" s="20">
        <f t="shared" si="5"/>
        <v>0.61431411530815105</v>
      </c>
      <c r="P14" s="28">
        <v>503</v>
      </c>
      <c r="Q14" s="13">
        <v>1.7587412587412588</v>
      </c>
      <c r="R14" s="22">
        <v>439</v>
      </c>
      <c r="S14" s="23">
        <v>1.161</v>
      </c>
    </row>
    <row r="15" spans="1:20" ht="25.5" customHeight="1">
      <c r="A15" s="24" t="s">
        <v>32</v>
      </c>
      <c r="B15" s="25" t="str">
        <f>[1]歩行者男年度別!B15</f>
        <v xml:space="preserve">  大橋通り（清須屋商会前）</v>
      </c>
      <c r="C15" s="26" t="s">
        <v>33</v>
      </c>
      <c r="D15" s="67">
        <v>234</v>
      </c>
      <c r="E15" s="63">
        <f t="shared" si="0"/>
        <v>0.64819944598337953</v>
      </c>
      <c r="F15" s="62">
        <v>361</v>
      </c>
      <c r="G15" s="63">
        <f t="shared" si="1"/>
        <v>0.98097826086956519</v>
      </c>
      <c r="H15" s="27">
        <v>368</v>
      </c>
      <c r="I15" s="20">
        <f t="shared" si="2"/>
        <v>1.0308123249299719</v>
      </c>
      <c r="J15" s="27">
        <v>357</v>
      </c>
      <c r="K15" s="20">
        <f t="shared" si="3"/>
        <v>0.82638888888888884</v>
      </c>
      <c r="L15" s="27">
        <v>432</v>
      </c>
      <c r="M15" s="20">
        <f t="shared" si="4"/>
        <v>0.99310344827586206</v>
      </c>
      <c r="N15" s="27">
        <v>435</v>
      </c>
      <c r="O15" s="20">
        <f t="shared" si="5"/>
        <v>1.9683257918552035</v>
      </c>
      <c r="P15" s="28">
        <v>221</v>
      </c>
      <c r="Q15" s="13">
        <v>0.46041666666666664</v>
      </c>
      <c r="R15" s="22">
        <v>517</v>
      </c>
      <c r="S15" s="23">
        <v>1.3320000000000001</v>
      </c>
    </row>
    <row r="16" spans="1:20" ht="25.5" customHeight="1">
      <c r="A16" s="24" t="s">
        <v>34</v>
      </c>
      <c r="B16" s="25" t="str">
        <f>[1]歩行者男年度別!B16</f>
        <v xml:space="preserve">  広小路通２丁目（近畿日本ツーリスト前）</v>
      </c>
      <c r="C16" s="26" t="s">
        <v>35</v>
      </c>
      <c r="D16" s="67">
        <v>531</v>
      </c>
      <c r="E16" s="63">
        <f t="shared" si="0"/>
        <v>0.52418558736426457</v>
      </c>
      <c r="F16" s="62">
        <v>1013</v>
      </c>
      <c r="G16" s="63">
        <f t="shared" si="1"/>
        <v>0.97123681687440078</v>
      </c>
      <c r="H16" s="27">
        <v>1043</v>
      </c>
      <c r="I16" s="20">
        <f t="shared" si="2"/>
        <v>1.235781990521327</v>
      </c>
      <c r="J16" s="27">
        <v>844</v>
      </c>
      <c r="K16" s="20">
        <f t="shared" si="3"/>
        <v>0.76242095754290873</v>
      </c>
      <c r="L16" s="27">
        <v>1107</v>
      </c>
      <c r="M16" s="20">
        <f t="shared" si="4"/>
        <v>0.79525862068965514</v>
      </c>
      <c r="N16" s="27">
        <v>1392</v>
      </c>
      <c r="O16" s="20">
        <f t="shared" si="5"/>
        <v>1.1234866828087167</v>
      </c>
      <c r="P16" s="28">
        <v>1239</v>
      </c>
      <c r="Q16" s="13">
        <v>1.2604272634791456</v>
      </c>
      <c r="R16" s="22">
        <v>2092</v>
      </c>
      <c r="S16" s="23">
        <v>1.5269999999999999</v>
      </c>
    </row>
    <row r="17" spans="1:19" ht="25.5" customHeight="1">
      <c r="A17" s="16" t="s">
        <v>36</v>
      </c>
      <c r="B17" s="17" t="str">
        <f>[1]歩行者男年度別!B17</f>
        <v xml:space="preserve">  駅前大通北（野村證券前、豊橋信用金庫お客様相談室前）</v>
      </c>
      <c r="C17" s="18" t="s">
        <v>37</v>
      </c>
      <c r="D17" s="80">
        <v>554</v>
      </c>
      <c r="E17" s="61">
        <f t="shared" si="0"/>
        <v>0.5216572504708098</v>
      </c>
      <c r="F17" s="60">
        <v>1062</v>
      </c>
      <c r="G17" s="61">
        <f t="shared" si="1"/>
        <v>1.0748987854251013</v>
      </c>
      <c r="H17" s="19">
        <v>988</v>
      </c>
      <c r="I17" s="20">
        <f t="shared" si="2"/>
        <v>0.93649289099526067</v>
      </c>
      <c r="J17" s="19">
        <v>1055</v>
      </c>
      <c r="K17" s="20">
        <f t="shared" si="3"/>
        <v>1.0518444666001994</v>
      </c>
      <c r="L17" s="19">
        <v>1003</v>
      </c>
      <c r="M17" s="20">
        <f t="shared" si="4"/>
        <v>0.98720472440944884</v>
      </c>
      <c r="N17" s="19">
        <v>1016</v>
      </c>
      <c r="O17" s="20">
        <f t="shared" si="5"/>
        <v>0.8713550600343053</v>
      </c>
      <c r="P17" s="28">
        <v>1166</v>
      </c>
      <c r="Q17" s="13">
        <v>1.1453831041257367</v>
      </c>
      <c r="R17" s="22">
        <v>1568</v>
      </c>
      <c r="S17" s="23">
        <v>1.1759999999999999</v>
      </c>
    </row>
    <row r="18" spans="1:19" ht="25.5" customHeight="1">
      <c r="A18" s="24" t="s">
        <v>38</v>
      </c>
      <c r="B18" s="30" t="str">
        <f>[1]歩行者男年度別!B18</f>
        <v>　新川小学校（新川小学校前）</v>
      </c>
      <c r="C18" s="26" t="s">
        <v>39</v>
      </c>
      <c r="D18" s="67">
        <v>186</v>
      </c>
      <c r="E18" s="63">
        <f t="shared" si="0"/>
        <v>0.58307210031347967</v>
      </c>
      <c r="F18" s="62">
        <v>319</v>
      </c>
      <c r="G18" s="63">
        <f t="shared" si="1"/>
        <v>0.77995110024449876</v>
      </c>
      <c r="H18" s="27">
        <v>409</v>
      </c>
      <c r="I18" s="20">
        <f t="shared" si="2"/>
        <v>1.0123762376237624</v>
      </c>
      <c r="J18" s="27">
        <v>404</v>
      </c>
      <c r="K18" s="20">
        <f t="shared" si="3"/>
        <v>1.1129476584022038</v>
      </c>
      <c r="L18" s="27">
        <v>363</v>
      </c>
      <c r="M18" s="20">
        <f t="shared" si="4"/>
        <v>0.77896995708154504</v>
      </c>
      <c r="N18" s="27">
        <v>466</v>
      </c>
      <c r="O18" s="20">
        <f t="shared" si="5"/>
        <v>1.0309734513274336</v>
      </c>
      <c r="P18" s="28">
        <v>452</v>
      </c>
      <c r="Q18" s="20">
        <v>1.1957671957671958</v>
      </c>
      <c r="R18" s="22">
        <v>334</v>
      </c>
      <c r="S18" s="23">
        <v>0.997</v>
      </c>
    </row>
    <row r="19" spans="1:19" ht="25.5" customHeight="1">
      <c r="A19" s="24" t="s">
        <v>40</v>
      </c>
      <c r="B19" s="25" t="str">
        <f>[1]歩行者男年度別!B19</f>
        <v xml:space="preserve">  高 洲 町（東海交通前）</v>
      </c>
      <c r="C19" s="26" t="s">
        <v>41</v>
      </c>
      <c r="D19" s="67">
        <v>29</v>
      </c>
      <c r="E19" s="63">
        <f t="shared" si="0"/>
        <v>0.57999999999999996</v>
      </c>
      <c r="F19" s="62">
        <v>50</v>
      </c>
      <c r="G19" s="63">
        <f t="shared" si="1"/>
        <v>0.70422535211267601</v>
      </c>
      <c r="H19" s="27">
        <v>71</v>
      </c>
      <c r="I19" s="20">
        <f t="shared" si="2"/>
        <v>1.290909090909091</v>
      </c>
      <c r="J19" s="27">
        <v>55</v>
      </c>
      <c r="K19" s="20">
        <f t="shared" si="3"/>
        <v>0.67073170731707321</v>
      </c>
      <c r="L19" s="27">
        <v>82</v>
      </c>
      <c r="M19" s="20">
        <f t="shared" si="4"/>
        <v>1.7083333333333333</v>
      </c>
      <c r="N19" s="27">
        <v>48</v>
      </c>
      <c r="O19" s="20">
        <f t="shared" si="5"/>
        <v>0.63157894736842102</v>
      </c>
      <c r="P19" s="28">
        <v>76</v>
      </c>
      <c r="Q19" s="13">
        <v>1.9487179487179487</v>
      </c>
      <c r="R19" s="22">
        <v>75</v>
      </c>
      <c r="S19" s="23">
        <v>1.0269999999999999</v>
      </c>
    </row>
    <row r="20" spans="1:19" ht="25.5" customHeight="1">
      <c r="A20" s="31" t="s">
        <v>42</v>
      </c>
      <c r="B20" s="25" t="str">
        <f>[1]歩行者男年度別!B20</f>
        <v xml:space="preserve">  ときわ通り（精文館横）</v>
      </c>
      <c r="C20" s="26" t="s">
        <v>43</v>
      </c>
      <c r="D20" s="67">
        <v>476</v>
      </c>
      <c r="E20" s="63">
        <f t="shared" si="0"/>
        <v>0.88475836431226762</v>
      </c>
      <c r="F20" s="62">
        <v>538</v>
      </c>
      <c r="G20" s="63">
        <f t="shared" si="1"/>
        <v>0.94055944055944052</v>
      </c>
      <c r="H20" s="27">
        <v>572</v>
      </c>
      <c r="I20" s="20">
        <f t="shared" si="2"/>
        <v>0.75862068965517238</v>
      </c>
      <c r="J20" s="27">
        <v>754</v>
      </c>
      <c r="K20" s="20">
        <f t="shared" si="3"/>
        <v>1.1441578148710168</v>
      </c>
      <c r="L20" s="27">
        <v>659</v>
      </c>
      <c r="M20" s="20">
        <f t="shared" si="4"/>
        <v>0.92686357243319273</v>
      </c>
      <c r="N20" s="27">
        <v>711</v>
      </c>
      <c r="O20" s="20">
        <f t="shared" si="5"/>
        <v>1.0938461538461539</v>
      </c>
      <c r="P20" s="28">
        <v>650</v>
      </c>
      <c r="Q20" s="13">
        <v>1.1565836298932384</v>
      </c>
      <c r="R20" s="32"/>
      <c r="S20" s="33"/>
    </row>
    <row r="21" spans="1:19" ht="25.5" customHeight="1">
      <c r="A21" s="34" t="s">
        <v>44</v>
      </c>
      <c r="B21" s="17" t="str">
        <f>[1]歩行者男年度別!B21</f>
        <v>　広小路通１丁目（精文館前）</v>
      </c>
      <c r="C21" s="18" t="s">
        <v>45</v>
      </c>
      <c r="D21" s="80">
        <v>462</v>
      </c>
      <c r="E21" s="61">
        <f t="shared" si="0"/>
        <v>0.72870662460567825</v>
      </c>
      <c r="F21" s="60">
        <v>634</v>
      </c>
      <c r="G21" s="61">
        <f t="shared" si="1"/>
        <v>0.69593852908891329</v>
      </c>
      <c r="H21" s="19">
        <v>911</v>
      </c>
      <c r="I21" s="20">
        <f t="shared" si="2"/>
        <v>1.1939711664482306</v>
      </c>
      <c r="J21" s="19">
        <v>763</v>
      </c>
      <c r="K21" s="20">
        <f t="shared" si="3"/>
        <v>0.71375116931711879</v>
      </c>
      <c r="L21" s="19">
        <v>1069</v>
      </c>
      <c r="M21" s="20">
        <f t="shared" si="4"/>
        <v>1.0249280920421859</v>
      </c>
      <c r="N21" s="19">
        <v>1043</v>
      </c>
      <c r="O21" s="20">
        <f t="shared" si="5"/>
        <v>1.0819502074688796</v>
      </c>
      <c r="P21" s="28">
        <v>964</v>
      </c>
      <c r="Q21" s="13">
        <v>0.99075025693730734</v>
      </c>
      <c r="R21" s="22">
        <v>1102</v>
      </c>
      <c r="S21" s="33"/>
    </row>
    <row r="22" spans="1:19" ht="25.5" customHeight="1">
      <c r="A22" s="16">
        <v>17</v>
      </c>
      <c r="B22" s="17" t="str">
        <f>[1]歩行者男年度別!B22</f>
        <v xml:space="preserve">  大橋通り（豊橋商工会議所前）</v>
      </c>
      <c r="C22" s="18" t="s">
        <v>46</v>
      </c>
      <c r="D22" s="80">
        <v>291</v>
      </c>
      <c r="E22" s="61">
        <f t="shared" si="0"/>
        <v>0.64238410596026485</v>
      </c>
      <c r="F22" s="60">
        <v>453</v>
      </c>
      <c r="G22" s="61">
        <f t="shared" si="1"/>
        <v>1.1325000000000001</v>
      </c>
      <c r="H22" s="19">
        <v>400</v>
      </c>
      <c r="I22" s="20">
        <f t="shared" si="2"/>
        <v>0.87912087912087911</v>
      </c>
      <c r="J22" s="19">
        <v>455</v>
      </c>
      <c r="K22" s="20">
        <f t="shared" si="3"/>
        <v>1.1097560975609757</v>
      </c>
      <c r="L22" s="19">
        <v>410</v>
      </c>
      <c r="M22" s="20">
        <f t="shared" si="4"/>
        <v>0.86680761099365755</v>
      </c>
      <c r="N22" s="19">
        <v>473</v>
      </c>
      <c r="O22" s="20">
        <f t="shared" si="5"/>
        <v>0.77540983606557379</v>
      </c>
      <c r="P22" s="28">
        <v>610</v>
      </c>
      <c r="Q22" s="13">
        <v>1.431924882629108</v>
      </c>
      <c r="R22" s="22">
        <v>503</v>
      </c>
      <c r="S22" s="23">
        <v>1.006</v>
      </c>
    </row>
    <row r="23" spans="1:19" ht="25.5" customHeight="1">
      <c r="A23" s="24" t="s">
        <v>47</v>
      </c>
      <c r="B23" s="25" t="str">
        <f>[1]歩行者男年度別!B23</f>
        <v xml:space="preserve">  札木通り（梅鉢屋前）</v>
      </c>
      <c r="C23" s="26" t="s">
        <v>48</v>
      </c>
      <c r="D23" s="67">
        <v>564</v>
      </c>
      <c r="E23" s="63">
        <f t="shared" si="0"/>
        <v>0.75806451612903225</v>
      </c>
      <c r="F23" s="62">
        <v>744</v>
      </c>
      <c r="G23" s="63">
        <f t="shared" si="1"/>
        <v>0.96373056994818651</v>
      </c>
      <c r="H23" s="27">
        <v>772</v>
      </c>
      <c r="I23" s="20">
        <f t="shared" si="2"/>
        <v>0.79669762641898867</v>
      </c>
      <c r="J23" s="27">
        <v>969</v>
      </c>
      <c r="K23" s="20">
        <f t="shared" si="3"/>
        <v>1.1293706293706294</v>
      </c>
      <c r="L23" s="27">
        <v>858</v>
      </c>
      <c r="M23" s="20">
        <f t="shared" si="4"/>
        <v>1.0094117647058825</v>
      </c>
      <c r="N23" s="27">
        <v>850</v>
      </c>
      <c r="O23" s="20">
        <f t="shared" si="5"/>
        <v>1.0814249363867685</v>
      </c>
      <c r="P23" s="28">
        <v>786</v>
      </c>
      <c r="Q23" s="13">
        <v>1.3232323232323233</v>
      </c>
      <c r="R23" s="22">
        <v>820</v>
      </c>
      <c r="S23" s="23">
        <v>1.0309999999999999</v>
      </c>
    </row>
    <row r="24" spans="1:19" ht="25.5" customHeight="1">
      <c r="A24" s="24" t="s">
        <v>49</v>
      </c>
      <c r="B24" s="25" t="str">
        <f>[1]歩行者男年度別!B24</f>
        <v xml:space="preserve">  往完町（豊川信用金庫　西支店前）</v>
      </c>
      <c r="C24" s="26" t="s">
        <v>50</v>
      </c>
      <c r="D24" s="67">
        <v>93</v>
      </c>
      <c r="E24" s="63">
        <f t="shared" si="0"/>
        <v>0.55029585798816572</v>
      </c>
      <c r="F24" s="62">
        <v>169</v>
      </c>
      <c r="G24" s="63">
        <f t="shared" si="1"/>
        <v>1.4824561403508771</v>
      </c>
      <c r="H24" s="27">
        <v>114</v>
      </c>
      <c r="I24" s="20">
        <f t="shared" si="2"/>
        <v>0.77027027027027029</v>
      </c>
      <c r="J24" s="27">
        <v>148</v>
      </c>
      <c r="K24" s="20">
        <f t="shared" si="3"/>
        <v>1.0422535211267605</v>
      </c>
      <c r="L24" s="27">
        <v>142</v>
      </c>
      <c r="M24" s="20">
        <f t="shared" si="4"/>
        <v>1.0597014925373134</v>
      </c>
      <c r="N24" s="27">
        <v>134</v>
      </c>
      <c r="O24" s="20">
        <f t="shared" si="5"/>
        <v>0.87012987012987009</v>
      </c>
      <c r="P24" s="28">
        <v>154</v>
      </c>
      <c r="Q24" s="13">
        <v>1.1240875912408759</v>
      </c>
      <c r="R24" s="22">
        <v>158</v>
      </c>
      <c r="S24" s="23">
        <v>1.45</v>
      </c>
    </row>
    <row r="25" spans="1:19" ht="25.5" customHeight="1">
      <c r="A25" s="24" t="s">
        <v>51</v>
      </c>
      <c r="B25" s="25" t="str">
        <f>[1]歩行者男年度別!B25</f>
        <v xml:space="preserve">  花園通り（Plaza A前）</v>
      </c>
      <c r="C25" s="26" t="s">
        <v>52</v>
      </c>
      <c r="D25" s="67">
        <v>200</v>
      </c>
      <c r="E25" s="63">
        <f t="shared" si="0"/>
        <v>0.63091482649842268</v>
      </c>
      <c r="F25" s="62">
        <v>317</v>
      </c>
      <c r="G25" s="63">
        <f t="shared" si="1"/>
        <v>0.90313390313390318</v>
      </c>
      <c r="H25" s="57">
        <v>351</v>
      </c>
      <c r="I25" s="36" t="s">
        <v>53</v>
      </c>
      <c r="J25" s="35" t="s">
        <v>53</v>
      </c>
      <c r="K25" s="36" t="s">
        <v>53</v>
      </c>
      <c r="L25" s="27">
        <v>285</v>
      </c>
      <c r="M25" s="20">
        <f t="shared" si="4"/>
        <v>0.55555555555555558</v>
      </c>
      <c r="N25" s="27">
        <v>513</v>
      </c>
      <c r="O25" s="20">
        <f t="shared" si="5"/>
        <v>1.2573529411764706</v>
      </c>
      <c r="P25" s="28">
        <v>408</v>
      </c>
      <c r="Q25" s="13">
        <v>1.146067415730337</v>
      </c>
      <c r="R25" s="22">
        <v>532</v>
      </c>
      <c r="S25" s="23">
        <v>1.0469999999999999</v>
      </c>
    </row>
    <row r="26" spans="1:19" ht="25.5" customHeight="1">
      <c r="A26" s="24" t="s">
        <v>54</v>
      </c>
      <c r="B26" s="25" t="str">
        <f>[1]歩行者男年度別!B26</f>
        <v xml:space="preserve">  魚　 町（神明公園前）</v>
      </c>
      <c r="C26" s="26" t="s">
        <v>55</v>
      </c>
      <c r="D26" s="67">
        <v>400</v>
      </c>
      <c r="E26" s="63">
        <f t="shared" si="0"/>
        <v>1.4492753623188406</v>
      </c>
      <c r="F26" s="62">
        <v>276</v>
      </c>
      <c r="G26" s="63">
        <f t="shared" si="1"/>
        <v>0.31151241534988711</v>
      </c>
      <c r="H26" s="27">
        <v>886</v>
      </c>
      <c r="I26" s="20">
        <f t="shared" ref="I26:I36" si="6">H26/J26</f>
        <v>1.0137299771167048</v>
      </c>
      <c r="J26" s="27">
        <v>874</v>
      </c>
      <c r="K26" s="20">
        <f t="shared" si="3"/>
        <v>0.9562363238512035</v>
      </c>
      <c r="L26" s="27">
        <v>914</v>
      </c>
      <c r="M26" s="20">
        <f t="shared" si="4"/>
        <v>0.78253424657534243</v>
      </c>
      <c r="N26" s="27">
        <v>1168</v>
      </c>
      <c r="O26" s="20">
        <f t="shared" si="5"/>
        <v>1.5149156939040207</v>
      </c>
      <c r="P26" s="28">
        <v>771</v>
      </c>
      <c r="Q26" s="13">
        <v>1.3202054794520548</v>
      </c>
      <c r="R26" s="22">
        <v>861</v>
      </c>
      <c r="S26" s="23">
        <v>1.153</v>
      </c>
    </row>
    <row r="27" spans="1:19" ht="25.5" customHeight="1">
      <c r="A27" s="16" t="s">
        <v>56</v>
      </c>
      <c r="B27" s="17" t="str">
        <f>[1]歩行者男年度別!B27</f>
        <v xml:space="preserve">  八   町 （タキカワ整形外科クリニック前、豊橋信用金庫　東支店前）</v>
      </c>
      <c r="C27" s="18" t="s">
        <v>57</v>
      </c>
      <c r="D27" s="80">
        <v>175</v>
      </c>
      <c r="E27" s="61">
        <f t="shared" si="0"/>
        <v>0.39503386004514673</v>
      </c>
      <c r="F27" s="60">
        <v>443</v>
      </c>
      <c r="G27" s="61">
        <f t="shared" si="1"/>
        <v>0.93855932203389836</v>
      </c>
      <c r="H27" s="19">
        <v>472</v>
      </c>
      <c r="I27" s="20">
        <f t="shared" si="6"/>
        <v>0.91119691119691115</v>
      </c>
      <c r="J27" s="19">
        <v>518</v>
      </c>
      <c r="K27" s="20">
        <f t="shared" si="3"/>
        <v>1.0464646464646465</v>
      </c>
      <c r="L27" s="19">
        <v>495</v>
      </c>
      <c r="M27" s="20">
        <f t="shared" si="4"/>
        <v>0.99798387096774188</v>
      </c>
      <c r="N27" s="19">
        <v>496</v>
      </c>
      <c r="O27" s="20">
        <f t="shared" si="5"/>
        <v>0.96686159844054576</v>
      </c>
      <c r="P27" s="28">
        <v>513</v>
      </c>
      <c r="Q27" s="13">
        <v>1.046938775510204</v>
      </c>
      <c r="R27" s="22">
        <v>569</v>
      </c>
      <c r="S27" s="23">
        <v>0.98399999999999999</v>
      </c>
    </row>
    <row r="28" spans="1:19" ht="25.5" customHeight="1">
      <c r="A28" s="24" t="s">
        <v>58</v>
      </c>
      <c r="B28" s="25" t="str">
        <f>[1]歩行者男年度別!B28</f>
        <v xml:space="preserve">  岩 田 町（岩田運動公園前）</v>
      </c>
      <c r="C28" s="26" t="s">
        <v>59</v>
      </c>
      <c r="D28" s="67">
        <v>212</v>
      </c>
      <c r="E28" s="63">
        <f t="shared" si="0"/>
        <v>0.52736318407960203</v>
      </c>
      <c r="F28" s="62">
        <v>402</v>
      </c>
      <c r="G28" s="63">
        <f t="shared" si="1"/>
        <v>1.0606860158311346</v>
      </c>
      <c r="H28" s="27">
        <v>379</v>
      </c>
      <c r="I28" s="20">
        <f t="shared" si="6"/>
        <v>0.75800000000000001</v>
      </c>
      <c r="J28" s="27">
        <v>500</v>
      </c>
      <c r="K28" s="20">
        <f t="shared" si="3"/>
        <v>1.3888888888888888</v>
      </c>
      <c r="L28" s="27">
        <v>360</v>
      </c>
      <c r="M28" s="20">
        <f t="shared" si="4"/>
        <v>0.89775561097256862</v>
      </c>
      <c r="N28" s="27">
        <v>401</v>
      </c>
      <c r="O28" s="20">
        <f t="shared" si="5"/>
        <v>1.0100755667506298</v>
      </c>
      <c r="P28" s="28">
        <v>397</v>
      </c>
      <c r="Q28" s="13">
        <v>0.83054393305439334</v>
      </c>
      <c r="R28" s="22">
        <v>372</v>
      </c>
      <c r="S28" s="23">
        <v>0.875</v>
      </c>
    </row>
    <row r="29" spans="1:19" ht="25.5" customHeight="1">
      <c r="A29" s="24" t="s">
        <v>60</v>
      </c>
      <c r="B29" s="25" t="str">
        <f>[1]歩行者男年度別!B29</f>
        <v xml:space="preserve">  豊橋商業高校前</v>
      </c>
      <c r="C29" s="26" t="s">
        <v>61</v>
      </c>
      <c r="D29" s="67">
        <v>830</v>
      </c>
      <c r="E29" s="63">
        <f t="shared" si="0"/>
        <v>0.61164333087693445</v>
      </c>
      <c r="F29" s="62">
        <v>1357</v>
      </c>
      <c r="G29" s="63">
        <f t="shared" si="1"/>
        <v>1.0111773472429211</v>
      </c>
      <c r="H29" s="27">
        <v>1342</v>
      </c>
      <c r="I29" s="20">
        <f t="shared" si="6"/>
        <v>0.96616270698344131</v>
      </c>
      <c r="J29" s="27">
        <v>1389</v>
      </c>
      <c r="K29" s="20">
        <f t="shared" si="3"/>
        <v>1.1432098765432099</v>
      </c>
      <c r="L29" s="27">
        <v>1215</v>
      </c>
      <c r="M29" s="20">
        <f t="shared" si="4"/>
        <v>0.82372881355932204</v>
      </c>
      <c r="N29" s="27">
        <v>1475</v>
      </c>
      <c r="O29" s="20">
        <f t="shared" si="5"/>
        <v>1.001357773251867</v>
      </c>
      <c r="P29" s="28">
        <v>1473</v>
      </c>
      <c r="Q29" s="13">
        <v>1.468594217347956</v>
      </c>
      <c r="R29" s="22">
        <v>1144</v>
      </c>
      <c r="S29" s="23">
        <v>1.056</v>
      </c>
    </row>
    <row r="30" spans="1:19" ht="25.5" customHeight="1">
      <c r="A30" s="24" t="s">
        <v>62</v>
      </c>
      <c r="B30" s="25" t="str">
        <f>[1]歩行者男年度別!B30</f>
        <v xml:space="preserve">  小 畷 町（お福餅前）</v>
      </c>
      <c r="C30" s="26" t="s">
        <v>63</v>
      </c>
      <c r="D30" s="67">
        <v>258</v>
      </c>
      <c r="E30" s="63">
        <f t="shared" si="0"/>
        <v>0.75438596491228072</v>
      </c>
      <c r="F30" s="62">
        <v>342</v>
      </c>
      <c r="G30" s="63">
        <f t="shared" si="1"/>
        <v>0.89763779527559051</v>
      </c>
      <c r="H30" s="27">
        <v>381</v>
      </c>
      <c r="I30" s="20">
        <f t="shared" si="6"/>
        <v>1.1305637982195846</v>
      </c>
      <c r="J30" s="27">
        <v>337</v>
      </c>
      <c r="K30" s="20">
        <f t="shared" si="3"/>
        <v>0.75560538116591924</v>
      </c>
      <c r="L30" s="27">
        <v>446</v>
      </c>
      <c r="M30" s="20">
        <f t="shared" si="4"/>
        <v>0.96536796536796532</v>
      </c>
      <c r="N30" s="27">
        <v>462</v>
      </c>
      <c r="O30" s="20">
        <f t="shared" si="5"/>
        <v>0.84926470588235292</v>
      </c>
      <c r="P30" s="28">
        <v>544</v>
      </c>
      <c r="Q30" s="13">
        <v>2.1085271317829459</v>
      </c>
      <c r="R30" s="22">
        <v>408</v>
      </c>
      <c r="S30" s="23">
        <v>0.98099999999999998</v>
      </c>
    </row>
    <row r="31" spans="1:19" ht="25.5" customHeight="1">
      <c r="A31" s="24" t="s">
        <v>64</v>
      </c>
      <c r="B31" s="25" t="str">
        <f>[1]歩行者男年度別!B31</f>
        <v xml:space="preserve">  大 山 塚（花田跨線橋）</v>
      </c>
      <c r="C31" s="26" t="s">
        <v>65</v>
      </c>
      <c r="D31" s="67">
        <v>236</v>
      </c>
      <c r="E31" s="63">
        <f t="shared" si="0"/>
        <v>0.68604651162790697</v>
      </c>
      <c r="F31" s="62">
        <v>344</v>
      </c>
      <c r="G31" s="63">
        <f t="shared" si="1"/>
        <v>0.89350649350649347</v>
      </c>
      <c r="H31" s="27">
        <v>385</v>
      </c>
      <c r="I31" s="20">
        <f t="shared" si="6"/>
        <v>1.0052219321148825</v>
      </c>
      <c r="J31" s="27">
        <v>383</v>
      </c>
      <c r="K31" s="20">
        <f t="shared" si="3"/>
        <v>1.0026178010471205</v>
      </c>
      <c r="L31" s="27">
        <v>382</v>
      </c>
      <c r="M31" s="20">
        <f t="shared" si="4"/>
        <v>0.6131621187800963</v>
      </c>
      <c r="N31" s="27">
        <v>623</v>
      </c>
      <c r="O31" s="20">
        <f t="shared" si="5"/>
        <v>0.93263473053892221</v>
      </c>
      <c r="P31" s="28">
        <v>668</v>
      </c>
      <c r="Q31" s="13">
        <v>3.8612716763005781</v>
      </c>
      <c r="R31" s="22">
        <v>207</v>
      </c>
      <c r="S31" s="23">
        <v>0.84499999999999997</v>
      </c>
    </row>
    <row r="32" spans="1:19" ht="25.5" customHeight="1">
      <c r="A32" s="24" t="s">
        <v>66</v>
      </c>
      <c r="B32" s="25" t="str">
        <f>[1]歩行者男年度別!B32</f>
        <v xml:space="preserve">  城 海 津（跨線橋）</v>
      </c>
      <c r="C32" s="26" t="s">
        <v>67</v>
      </c>
      <c r="D32" s="67">
        <v>227</v>
      </c>
      <c r="E32" s="63">
        <f t="shared" si="0"/>
        <v>0.62362637362637363</v>
      </c>
      <c r="F32" s="62">
        <v>364</v>
      </c>
      <c r="G32" s="63">
        <f t="shared" si="1"/>
        <v>1.103030303030303</v>
      </c>
      <c r="H32" s="27">
        <v>330</v>
      </c>
      <c r="I32" s="20">
        <f t="shared" si="6"/>
        <v>0.87533156498673736</v>
      </c>
      <c r="J32" s="27">
        <v>377</v>
      </c>
      <c r="K32" s="20">
        <f t="shared" si="3"/>
        <v>0.97922077922077921</v>
      </c>
      <c r="L32" s="27">
        <v>385</v>
      </c>
      <c r="M32" s="20">
        <f t="shared" si="4"/>
        <v>0.87899543378995437</v>
      </c>
      <c r="N32" s="27">
        <v>438</v>
      </c>
      <c r="O32" s="20">
        <f t="shared" si="5"/>
        <v>1.3232628398791542</v>
      </c>
      <c r="P32" s="28">
        <v>331</v>
      </c>
      <c r="Q32" s="13">
        <v>1.1863799283154122</v>
      </c>
      <c r="R32" s="22">
        <v>409</v>
      </c>
      <c r="S32" s="23">
        <v>0.79400000000000004</v>
      </c>
    </row>
    <row r="33" spans="1:19" ht="25.5" customHeight="1">
      <c r="A33" s="24" t="s">
        <v>68</v>
      </c>
      <c r="B33" s="25" t="str">
        <f>[1]歩行者男年度別!B33</f>
        <v xml:space="preserve">  下 地 町（ヤマサちくわ前）</v>
      </c>
      <c r="C33" s="26" t="s">
        <v>69</v>
      </c>
      <c r="D33" s="67">
        <v>166</v>
      </c>
      <c r="E33" s="63">
        <f t="shared" si="0"/>
        <v>0.91208791208791207</v>
      </c>
      <c r="F33" s="62">
        <v>182</v>
      </c>
      <c r="G33" s="63">
        <f t="shared" si="1"/>
        <v>1.0224719101123596</v>
      </c>
      <c r="H33" s="27">
        <v>178</v>
      </c>
      <c r="I33" s="20">
        <f t="shared" si="6"/>
        <v>0.98342541436464093</v>
      </c>
      <c r="J33" s="27">
        <v>181</v>
      </c>
      <c r="K33" s="20">
        <f t="shared" si="3"/>
        <v>1.1528662420382165</v>
      </c>
      <c r="L33" s="27">
        <v>157</v>
      </c>
      <c r="M33" s="20">
        <f t="shared" si="4"/>
        <v>0.71363636363636362</v>
      </c>
      <c r="N33" s="27">
        <v>220</v>
      </c>
      <c r="O33" s="20">
        <f t="shared" si="5"/>
        <v>0.71661237785016285</v>
      </c>
      <c r="P33" s="28">
        <v>307</v>
      </c>
      <c r="Q33" s="13">
        <v>1.6505376344086022</v>
      </c>
      <c r="R33" s="22">
        <v>252</v>
      </c>
      <c r="S33" s="23">
        <v>0.70799999999999996</v>
      </c>
    </row>
    <row r="34" spans="1:19" ht="25.5" customHeight="1">
      <c r="A34" s="37" t="s">
        <v>70</v>
      </c>
      <c r="B34" s="38" t="str">
        <f>[1]歩行者男年度別!B34</f>
        <v xml:space="preserve">  白 河 町（サーラ前）</v>
      </c>
      <c r="C34" s="39" t="s">
        <v>71</v>
      </c>
      <c r="D34" s="81">
        <v>273</v>
      </c>
      <c r="E34" s="65">
        <f t="shared" si="0"/>
        <v>0.44462540716612375</v>
      </c>
      <c r="F34" s="64">
        <v>614</v>
      </c>
      <c r="G34" s="65">
        <f t="shared" si="1"/>
        <v>1.1455223880597014</v>
      </c>
      <c r="H34" s="40">
        <v>536</v>
      </c>
      <c r="I34" s="20">
        <f t="shared" si="6"/>
        <v>1.880701754385965</v>
      </c>
      <c r="J34" s="40">
        <v>285</v>
      </c>
      <c r="K34" s="20">
        <f t="shared" si="3"/>
        <v>0.49912434325744309</v>
      </c>
      <c r="L34" s="40">
        <v>571</v>
      </c>
      <c r="M34" s="20">
        <f t="shared" si="4"/>
        <v>1.0400728597449909</v>
      </c>
      <c r="N34" s="40">
        <v>549</v>
      </c>
      <c r="O34" s="20">
        <f t="shared" si="5"/>
        <v>0.82680722891566261</v>
      </c>
      <c r="P34" s="28">
        <v>664</v>
      </c>
      <c r="Q34" s="13">
        <v>1.1389365351629503</v>
      </c>
      <c r="R34" s="22">
        <v>584</v>
      </c>
      <c r="S34" s="23">
        <v>1.1659999999999999</v>
      </c>
    </row>
    <row r="35" spans="1:19" ht="25.5" customHeight="1">
      <c r="A35" s="16" t="s">
        <v>72</v>
      </c>
      <c r="B35" s="17" t="str">
        <f>[1]歩行者男年度別!B35</f>
        <v xml:space="preserve">  豊橋環状線（豊橋信用金庫　西支店前）</v>
      </c>
      <c r="C35" s="18" t="s">
        <v>73</v>
      </c>
      <c r="D35" s="80">
        <v>165</v>
      </c>
      <c r="E35" s="61">
        <f t="shared" si="0"/>
        <v>0.5</v>
      </c>
      <c r="F35" s="60">
        <v>330</v>
      </c>
      <c r="G35" s="61">
        <f t="shared" si="1"/>
        <v>1.4798206278026906</v>
      </c>
      <c r="H35" s="19">
        <v>223</v>
      </c>
      <c r="I35" s="20">
        <f t="shared" si="6"/>
        <v>0.74832214765100669</v>
      </c>
      <c r="J35" s="19">
        <v>298</v>
      </c>
      <c r="K35" s="20">
        <f t="shared" si="3"/>
        <v>0.90853658536585369</v>
      </c>
      <c r="L35" s="19">
        <v>328</v>
      </c>
      <c r="M35" s="20">
        <f t="shared" si="4"/>
        <v>1.0614886731391586</v>
      </c>
      <c r="N35" s="19">
        <v>309</v>
      </c>
      <c r="O35" s="20">
        <f t="shared" si="5"/>
        <v>0.95076923076923081</v>
      </c>
      <c r="P35" s="28">
        <v>325</v>
      </c>
      <c r="Q35" s="13">
        <v>1.1904761904761905</v>
      </c>
      <c r="R35" s="22">
        <v>307</v>
      </c>
      <c r="S35" s="23">
        <v>1.01</v>
      </c>
    </row>
    <row r="36" spans="1:19" ht="25.5" customHeight="1" thickBot="1">
      <c r="A36" s="41">
        <v>37</v>
      </c>
      <c r="B36" s="42" t="str">
        <f>[1]歩行者男年度別!B36</f>
        <v>　広小路通３丁目（はんこやカワイ前）</v>
      </c>
      <c r="C36" s="43" t="s">
        <v>45</v>
      </c>
      <c r="D36" s="82">
        <v>476</v>
      </c>
      <c r="E36" s="66">
        <f t="shared" si="0"/>
        <v>1</v>
      </c>
      <c r="F36" s="74">
        <v>476</v>
      </c>
      <c r="G36" s="66">
        <f t="shared" si="1"/>
        <v>0.54524627720504004</v>
      </c>
      <c r="H36" s="59">
        <v>873</v>
      </c>
      <c r="I36" s="45">
        <f t="shared" si="6"/>
        <v>1.1877551020408164</v>
      </c>
      <c r="J36" s="44">
        <v>735</v>
      </c>
      <c r="K36" s="45">
        <f t="shared" si="3"/>
        <v>0.80152671755725191</v>
      </c>
      <c r="L36" s="44">
        <v>917</v>
      </c>
      <c r="M36" s="45">
        <f t="shared" si="4"/>
        <v>0.81874999999999998</v>
      </c>
      <c r="N36" s="44">
        <v>1120</v>
      </c>
      <c r="O36" s="45">
        <f t="shared" si="5"/>
        <v>1.061611374407583</v>
      </c>
      <c r="P36" s="46">
        <v>1055</v>
      </c>
      <c r="Q36" s="45">
        <v>1.0978147762747139</v>
      </c>
      <c r="R36" s="47"/>
      <c r="S36" s="48"/>
    </row>
    <row r="37" spans="1:19" s="54" customFormat="1" ht="25.5" customHeight="1" thickTop="1" thickBot="1">
      <c r="A37" s="85"/>
      <c r="B37" s="86"/>
      <c r="C37" s="78" t="s">
        <v>74</v>
      </c>
      <c r="D37" s="75">
        <f>SUM(D5:D36)</f>
        <v>11274</v>
      </c>
      <c r="E37" s="58"/>
      <c r="F37" s="75">
        <f>SUM(F5:F36)</f>
        <v>16604</v>
      </c>
      <c r="G37" s="58"/>
      <c r="H37" s="49">
        <f>SUM(H5:H36)</f>
        <v>18062</v>
      </c>
      <c r="I37" s="50"/>
      <c r="J37" s="49">
        <f>SUM(J5:J36)</f>
        <v>17491</v>
      </c>
      <c r="K37" s="50"/>
      <c r="L37" s="49">
        <f>SUM(L5:L36)</f>
        <v>18145</v>
      </c>
      <c r="M37" s="79"/>
      <c r="N37" s="51">
        <f>SUM(N5:N36)</f>
        <v>21359</v>
      </c>
      <c r="O37" s="52"/>
      <c r="P37" s="51">
        <f>SUM(P5:P36)</f>
        <v>22470</v>
      </c>
      <c r="Q37" s="52"/>
      <c r="R37" s="51">
        <f>SUM(R5:R36)</f>
        <v>18132</v>
      </c>
      <c r="S37" s="53"/>
    </row>
    <row r="38" spans="1:19" s="54" customFormat="1" ht="26.25" customHeight="1"/>
    <row r="39" spans="1:19">
      <c r="P39" s="55"/>
    </row>
    <row r="40" spans="1:19">
      <c r="P40" s="55"/>
    </row>
  </sheetData>
  <dataConsolidate>
    <dataRefs count="1">
      <dataRef ref="F37:M37" sheet="自転車年度別" r:id="rId1"/>
    </dataRefs>
  </dataConsolidate>
  <mergeCells count="11">
    <mergeCell ref="R3:S3"/>
    <mergeCell ref="A37:B37"/>
    <mergeCell ref="B3:B4"/>
    <mergeCell ref="C3:C4"/>
    <mergeCell ref="J3:K3"/>
    <mergeCell ref="L3:M3"/>
    <mergeCell ref="N3:O3"/>
    <mergeCell ref="P3:Q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自転車年度別</vt:lpstr>
      <vt:lpstr>自転車年度別!Print_Area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2013-12-27T07:05:35Z</cp:lastPrinted>
  <dcterms:created xsi:type="dcterms:W3CDTF">2011-01-21T06:07:03Z</dcterms:created>
  <dcterms:modified xsi:type="dcterms:W3CDTF">2013-12-27T07:05:38Z</dcterms:modified>
</cp:coreProperties>
</file>