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トラック年度別" sheetId="1" r:id="rId1"/>
  </sheets>
  <externalReferences>
    <externalReference r:id="rId2"/>
  </externalReferences>
  <definedNames>
    <definedName name="_xlnm.Print_Area" localSheetId="0">トラック年度別!$A$1:$M$38</definedName>
  </definedNames>
  <calcPr calcId="125725"/>
</workbook>
</file>

<file path=xl/calcChain.xml><?xml version="1.0" encoding="utf-8"?>
<calcChain xmlns="http://schemas.openxmlformats.org/spreadsheetml/2006/main">
  <c r="E4" i="1"/>
  <c r="D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D12"/>
  <c r="D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F37"/>
  <c r="G36"/>
  <c r="G35"/>
  <c r="G34"/>
  <c r="G33"/>
  <c r="G32"/>
  <c r="G31"/>
  <c r="G30"/>
  <c r="G29"/>
  <c r="G28"/>
  <c r="G27"/>
  <c r="G26"/>
  <c r="G24"/>
  <c r="G23"/>
  <c r="G22"/>
  <c r="G21"/>
  <c r="G19"/>
  <c r="G18"/>
  <c r="G17"/>
  <c r="G16"/>
  <c r="G15"/>
  <c r="G14"/>
  <c r="G13"/>
  <c r="G12"/>
  <c r="G11"/>
  <c r="G10"/>
  <c r="G9"/>
  <c r="G8"/>
  <c r="G7"/>
  <c r="G6"/>
  <c r="G5"/>
  <c r="N37"/>
  <c r="L37"/>
  <c r="J37"/>
  <c r="H37"/>
  <c r="M36"/>
  <c r="K36"/>
  <c r="I36"/>
  <c r="M35"/>
  <c r="K35"/>
  <c r="I35"/>
  <c r="M34"/>
  <c r="K34"/>
  <c r="I34"/>
  <c r="M33"/>
  <c r="K33"/>
  <c r="I33"/>
  <c r="M32"/>
  <c r="K32"/>
  <c r="I32"/>
  <c r="M31"/>
  <c r="K31"/>
  <c r="I31"/>
  <c r="M30"/>
  <c r="K30"/>
  <c r="I30"/>
  <c r="M29"/>
  <c r="K29"/>
  <c r="I29"/>
  <c r="M28"/>
  <c r="K28"/>
  <c r="I28"/>
  <c r="M27"/>
  <c r="K27"/>
  <c r="I27"/>
  <c r="M26"/>
  <c r="K26"/>
  <c r="I26"/>
  <c r="M24"/>
  <c r="K24"/>
  <c r="I24"/>
  <c r="M23"/>
  <c r="K23"/>
  <c r="I23"/>
  <c r="M22"/>
  <c r="K22"/>
  <c r="I22"/>
  <c r="M21"/>
  <c r="K21"/>
  <c r="I21"/>
  <c r="M20"/>
  <c r="M19"/>
  <c r="K19"/>
  <c r="I19"/>
  <c r="M18"/>
  <c r="K18"/>
  <c r="I18"/>
  <c r="M17"/>
  <c r="K17"/>
  <c r="I17"/>
  <c r="M16"/>
  <c r="K16"/>
  <c r="I16"/>
  <c r="M15"/>
  <c r="K15"/>
  <c r="I15"/>
  <c r="M14"/>
  <c r="K14"/>
  <c r="I14"/>
  <c r="M13"/>
  <c r="K13"/>
  <c r="I13"/>
  <c r="M12"/>
  <c r="K12"/>
  <c r="I12"/>
  <c r="M11"/>
  <c r="K11"/>
  <c r="I11"/>
  <c r="M10"/>
  <c r="K10"/>
  <c r="I10"/>
  <c r="M9"/>
  <c r="K9"/>
  <c r="I9"/>
  <c r="M8"/>
  <c r="K8"/>
  <c r="I8"/>
  <c r="M7"/>
  <c r="K7"/>
  <c r="I7"/>
  <c r="M6"/>
  <c r="K6"/>
  <c r="I6"/>
  <c r="M5"/>
  <c r="K5"/>
  <c r="I5"/>
</calcChain>
</file>

<file path=xl/sharedStrings.xml><?xml version="1.0" encoding="utf-8"?>
<sst xmlns="http://schemas.openxmlformats.org/spreadsheetml/2006/main" count="90" uniqueCount="76">
  <si>
    <t>６．トラック(年度別)</t>
    <rPh sb="7" eb="9">
      <t>ネンド</t>
    </rPh>
    <rPh sb="9" eb="10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</si>
  <si>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</si>
  <si>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</si>
  <si>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</si>
  <si>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</si>
  <si>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</si>
  <si>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</si>
  <si>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</si>
  <si>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</si>
  <si>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</si>
  <si>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</si>
  <si>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</si>
  <si>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</si>
  <si>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</si>
  <si>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</si>
  <si>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</si>
  <si>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</si>
  <si>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</si>
  <si>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</si>
  <si>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</si>
  <si>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7"/>
  </si>
  <si>
    <t>八町通り→二川町</t>
    <phoneticPr fontId="7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</si>
  <si>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</si>
  <si>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</si>
  <si>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</si>
  <si>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</si>
  <si>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</si>
  <si>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</si>
  <si>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</si>
  <si>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</si>
  <si>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</si>
  <si>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</si>
  <si>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</si>
  <si>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</si>
  <si>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</si>
  <si>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7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</si>
  <si>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</si>
  <si>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</si>
  <si>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</si>
  <si>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</si>
  <si>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</si>
  <si>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</si>
  <si>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‐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</si>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</sst>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3">
    <numFmt numFmtId="176" formatCode="#,##0.0;[Red]\-#,##0.0"/>
    <numFmt numFmtId="177" formatCode="0_);[Red]\(0\)"/>
    <numFmt numFmtId="178" formatCode="0.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vertical="center" shrinkToFit="1"/>
    </xf>
    <xf numFmtId="0" fontId="5" fillId="0" borderId="13" xfId="0" applyFont="1" applyBorder="1" applyAlignment="1" applyProtection="1">
      <alignment horizontal="center" vertical="center" shrinkToFit="1"/>
    </xf>
    <xf numFmtId="38" fontId="6" fillId="0" borderId="11" xfId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176" fontId="6" fillId="0" borderId="12" xfId="1" applyNumberFormat="1" applyFont="1" applyBorder="1" applyAlignment="1">
      <alignment horizontal="right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38" fontId="6" fillId="0" borderId="18" xfId="1" applyFont="1" applyBorder="1" applyAlignment="1">
      <alignment horizontal="right" vertical="center"/>
    </xf>
    <xf numFmtId="38" fontId="6" fillId="0" borderId="19" xfId="1" applyFont="1" applyBorder="1" applyAlignment="1">
      <alignment horizontal="right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vertical="center" shrinkToFit="1"/>
    </xf>
    <xf numFmtId="0" fontId="5" fillId="0" borderId="21" xfId="0" applyFont="1" applyBorder="1" applyAlignment="1" applyProtection="1">
      <alignment horizontal="center" vertical="center" shrinkToFit="1"/>
    </xf>
    <xf numFmtId="56" fontId="4" fillId="0" borderId="19" xfId="0" quotePrefix="1" applyNumberFormat="1" applyFont="1" applyBorder="1" applyAlignment="1" applyProtection="1">
      <alignment horizontal="center" vertical="center"/>
      <protection locked="0"/>
    </xf>
    <xf numFmtId="38" fontId="6" fillId="0" borderId="15" xfId="1" applyFont="1" applyBorder="1" applyAlignment="1">
      <alignment horizontal="right" vertical="center"/>
    </xf>
    <xf numFmtId="0" fontId="5" fillId="0" borderId="20" xfId="0" applyFont="1" applyBorder="1" applyAlignment="1" applyProtection="1">
      <alignment horizontal="left" vertical="center" shrinkToFit="1"/>
    </xf>
    <xf numFmtId="177" fontId="4" fillId="0" borderId="19" xfId="0" quotePrefix="1" applyNumberFormat="1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center" vertical="center"/>
    </xf>
    <xf numFmtId="0" fontId="4" fillId="0" borderId="15" xfId="0" quotePrefix="1" applyFont="1" applyBorder="1" applyAlignment="1" applyProtection="1">
      <alignment horizontal="center" vertical="center"/>
      <protection locked="0"/>
    </xf>
    <xf numFmtId="176" fontId="6" fillId="0" borderId="20" xfId="1" applyNumberFormat="1" applyFont="1" applyBorder="1" applyAlignment="1">
      <alignment horizontal="right" vertical="center"/>
    </xf>
    <xf numFmtId="38" fontId="6" fillId="0" borderId="19" xfId="1" applyFont="1" applyBorder="1" applyAlignment="1">
      <alignment horizontal="center" vertical="center"/>
    </xf>
    <xf numFmtId="176" fontId="6" fillId="0" borderId="14" xfId="1" applyNumberFormat="1" applyFont="1" applyBorder="1" applyAlignment="1">
      <alignment horizontal="center" vertical="center"/>
    </xf>
    <xf numFmtId="176" fontId="6" fillId="0" borderId="12" xfId="1" applyNumberFormat="1" applyFont="1" applyBorder="1" applyAlignment="1">
      <alignment horizontal="center" vertical="center"/>
    </xf>
    <xf numFmtId="0" fontId="4" fillId="0" borderId="18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2" xfId="0" applyFont="1" applyBorder="1" applyAlignment="1" applyProtection="1">
      <alignment horizontal="center" vertical="center" shrinkToFit="1"/>
    </xf>
    <xf numFmtId="0" fontId="4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vertical="center" shrinkToFit="1"/>
    </xf>
    <xf numFmtId="38" fontId="6" fillId="0" borderId="23" xfId="1" applyFont="1" applyBorder="1" applyAlignment="1">
      <alignment horizontal="right" vertical="center"/>
    </xf>
    <xf numFmtId="176" fontId="6" fillId="0" borderId="25" xfId="1" applyNumberFormat="1" applyFont="1" applyBorder="1" applyAlignment="1">
      <alignment horizontal="right" vertical="center"/>
    </xf>
    <xf numFmtId="176" fontId="6" fillId="0" borderId="0" xfId="1" applyNumberFormat="1" applyFont="1" applyBorder="1" applyAlignment="1">
      <alignment horizontal="right" vertical="center"/>
    </xf>
    <xf numFmtId="176" fontId="6" fillId="0" borderId="16" xfId="1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38" fontId="8" fillId="0" borderId="28" xfId="1" applyFont="1" applyBorder="1">
      <alignment vertical="center"/>
    </xf>
    <xf numFmtId="176" fontId="8" fillId="0" borderId="27" xfId="1" applyNumberFormat="1" applyFont="1" applyBorder="1" applyAlignment="1">
      <alignment horizontal="right" vertical="center"/>
    </xf>
    <xf numFmtId="38" fontId="8" fillId="0" borderId="29" xfId="1" applyFont="1" applyBorder="1">
      <alignment vertical="center"/>
    </xf>
    <xf numFmtId="176" fontId="8" fillId="0" borderId="30" xfId="1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0" fillId="0" borderId="22" xfId="0" applyBorder="1">
      <alignment vertical="center"/>
    </xf>
    <xf numFmtId="0" fontId="8" fillId="0" borderId="0" xfId="0" applyFont="1" applyBorder="1">
      <alignment vertical="center"/>
    </xf>
    <xf numFmtId="0" fontId="8" fillId="0" borderId="22" xfId="0" applyFont="1" applyBorder="1">
      <alignment vertical="center"/>
    </xf>
    <xf numFmtId="57" fontId="0" fillId="0" borderId="0" xfId="0" applyNumberFormat="1" applyAlignment="1"/>
    <xf numFmtId="38" fontId="5" fillId="0" borderId="11" xfId="1" applyFont="1" applyBorder="1" applyAlignment="1" applyProtection="1">
      <alignment horizontal="right" vertical="center" shrinkToFit="1"/>
    </xf>
    <xf numFmtId="178" fontId="5" fillId="0" borderId="12" xfId="0" applyNumberFormat="1" applyFont="1" applyBorder="1" applyAlignment="1" applyProtection="1">
      <alignment horizontal="right" vertical="center" shrinkToFit="1"/>
    </xf>
    <xf numFmtId="38" fontId="5" fillId="0" borderId="18" xfId="1" applyFont="1" applyBorder="1" applyAlignment="1" applyProtection="1">
      <alignment horizontal="right" vertical="center" shrinkToFit="1"/>
    </xf>
    <xf numFmtId="178" fontId="5" fillId="0" borderId="0" xfId="0" applyNumberFormat="1" applyFont="1" applyBorder="1" applyAlignment="1" applyProtection="1">
      <alignment horizontal="right" vertical="center" shrinkToFit="1"/>
    </xf>
    <xf numFmtId="38" fontId="5" fillId="0" borderId="19" xfId="1" applyFont="1" applyBorder="1" applyAlignment="1" applyProtection="1">
      <alignment horizontal="right" vertical="center" shrinkToFit="1"/>
    </xf>
    <xf numFmtId="178" fontId="5" fillId="0" borderId="20" xfId="0" applyNumberFormat="1" applyFont="1" applyBorder="1" applyAlignment="1" applyProtection="1">
      <alignment horizontal="right" vertical="center" shrinkToFit="1"/>
    </xf>
    <xf numFmtId="38" fontId="5" fillId="0" borderId="15" xfId="1" applyFont="1" applyBorder="1" applyAlignment="1" applyProtection="1">
      <alignment horizontal="right" vertical="center" shrinkToFit="1"/>
    </xf>
    <xf numFmtId="178" fontId="5" fillId="0" borderId="16" xfId="0" applyNumberFormat="1" applyFont="1" applyBorder="1" applyAlignment="1" applyProtection="1">
      <alignment horizontal="right" vertical="center" shrinkToFit="1"/>
    </xf>
    <xf numFmtId="38" fontId="8" fillId="0" borderId="28" xfId="1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57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6&#12488;&#12521;&#12483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8"/>
  <sheetViews>
    <sheetView tabSelected="1" view="pageBreakPreview" topLeftCell="A13" zoomScale="60" zoomScaleNormal="60" workbookViewId="0">
      <selection activeCell="B6" sqref="B6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75" customWidth="1"/>
    <col min="6" max="15" width="12.625" customWidth="1"/>
  </cols>
  <sheetData>
    <row r="1" spans="1:17" ht="30" customHeight="1">
      <c r="A1" s="1" t="s">
        <v>0</v>
      </c>
      <c r="M1" s="50">
        <v>41208</v>
      </c>
      <c r="O1" s="50">
        <v>40841</v>
      </c>
    </row>
    <row r="2" spans="1:17" ht="6" customHeight="1" thickBot="1">
      <c r="F2" s="2"/>
      <c r="H2" s="2"/>
      <c r="J2" s="2"/>
      <c r="L2" s="2"/>
      <c r="P2" s="2"/>
    </row>
    <row r="3" spans="1:17" ht="24" customHeight="1" thickBot="1">
      <c r="A3" s="3" t="s">
        <v>1</v>
      </c>
      <c r="B3" s="66" t="s">
        <v>1</v>
      </c>
      <c r="C3" s="68" t="s">
        <v>2</v>
      </c>
      <c r="D3" s="70" t="s">
        <v>74</v>
      </c>
      <c r="E3" s="71"/>
      <c r="F3" s="72" t="s">
        <v>75</v>
      </c>
      <c r="G3" s="73"/>
      <c r="H3" s="74" t="s">
        <v>3</v>
      </c>
      <c r="I3" s="73"/>
      <c r="J3" s="72" t="s">
        <v>4</v>
      </c>
      <c r="K3" s="73"/>
      <c r="L3" s="72" t="s">
        <v>5</v>
      </c>
      <c r="M3" s="73"/>
      <c r="N3" s="61" t="s">
        <v>6</v>
      </c>
      <c r="O3" s="62"/>
      <c r="P3" s="47"/>
      <c r="Q3" s="2"/>
    </row>
    <row r="4" spans="1:17" ht="24" customHeight="1" thickBot="1">
      <c r="A4" s="4" t="s">
        <v>7</v>
      </c>
      <c r="B4" s="67"/>
      <c r="C4" s="69"/>
      <c r="D4" s="75" t="str">
        <f>F4</f>
        <v>合計</v>
      </c>
      <c r="E4" s="76" t="str">
        <f>G4</f>
        <v>（前年比）</v>
      </c>
      <c r="F4" s="77" t="s">
        <v>8</v>
      </c>
      <c r="G4" s="78" t="s">
        <v>9</v>
      </c>
      <c r="H4" s="79" t="s">
        <v>8</v>
      </c>
      <c r="I4" s="80" t="s">
        <v>9</v>
      </c>
      <c r="J4" s="77" t="s">
        <v>8</v>
      </c>
      <c r="K4" s="78" t="s">
        <v>9</v>
      </c>
      <c r="L4" s="77" t="s">
        <v>8</v>
      </c>
      <c r="M4" s="78" t="s">
        <v>9</v>
      </c>
      <c r="N4" s="5" t="s">
        <v>8</v>
      </c>
      <c r="O4" s="6" t="s">
        <v>9</v>
      </c>
      <c r="P4" s="47"/>
      <c r="Q4" s="2"/>
    </row>
    <row r="5" spans="1:17" ht="25.5" customHeight="1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51">
        <v>1490</v>
      </c>
      <c r="E5" s="52">
        <f>D5/F5</f>
        <v>0.95329494561740247</v>
      </c>
      <c r="F5" s="10">
        <v>1563</v>
      </c>
      <c r="G5" s="11">
        <f>F5/H5</f>
        <v>0.99301143583227447</v>
      </c>
      <c r="H5" s="10">
        <v>1574</v>
      </c>
      <c r="I5" s="11">
        <f>H5/J5</f>
        <v>0.8725055432372506</v>
      </c>
      <c r="J5" s="10">
        <v>1804</v>
      </c>
      <c r="K5" s="12">
        <f>J5/L5</f>
        <v>0.91900152827305148</v>
      </c>
      <c r="L5" s="10">
        <v>1963</v>
      </c>
      <c r="M5" s="11">
        <f>L5/N5</f>
        <v>1.2094886013555144</v>
      </c>
      <c r="N5" s="10">
        <v>1623</v>
      </c>
      <c r="O5" s="12">
        <v>0.98722627737226276</v>
      </c>
      <c r="P5" s="47"/>
      <c r="Q5" s="2"/>
    </row>
    <row r="6" spans="1:17" ht="25.5" customHeight="1">
      <c r="A6" s="13" t="s">
        <v>12</v>
      </c>
      <c r="B6" s="14" t="str">
        <f>[1]歩行者男年度別!B6</f>
        <v xml:space="preserve">  吉田大橋（豊城中学校前、吉田神社前）</v>
      </c>
      <c r="C6" s="15" t="s">
        <v>13</v>
      </c>
      <c r="D6" s="53">
        <v>4876</v>
      </c>
      <c r="E6" s="54">
        <f t="shared" ref="E6:E36" si="0">D6/F6</f>
        <v>0.86133192015544957</v>
      </c>
      <c r="F6" s="16">
        <v>5661</v>
      </c>
      <c r="G6" s="11">
        <f t="shared" ref="G6:G19" si="1">F6/H6</f>
        <v>1.4389933909506862</v>
      </c>
      <c r="H6" s="16">
        <v>3934</v>
      </c>
      <c r="I6" s="11">
        <f t="shared" ref="I6:I19" si="2">H6/J6</f>
        <v>0.72289599411980887</v>
      </c>
      <c r="J6" s="16">
        <v>5442</v>
      </c>
      <c r="K6" s="12">
        <f t="shared" ref="K6:K24" si="3">J6/L6</f>
        <v>0.85619886721208305</v>
      </c>
      <c r="L6" s="16">
        <v>6356</v>
      </c>
      <c r="M6" s="11">
        <f t="shared" ref="M6:M36" si="4">L6/N6</f>
        <v>0.95766159409371709</v>
      </c>
      <c r="N6" s="16">
        <v>6637</v>
      </c>
      <c r="O6" s="12">
        <v>1.0226502311248074</v>
      </c>
      <c r="P6" s="47"/>
      <c r="Q6" s="2"/>
    </row>
    <row r="7" spans="1:17" ht="25.5" customHeight="1">
      <c r="A7" s="18" t="s">
        <v>14</v>
      </c>
      <c r="B7" s="19" t="str">
        <f>[1]歩行者男年度別!B7</f>
        <v xml:space="preserve">  牛川境橋（鈴木製材所前）</v>
      </c>
      <c r="C7" s="20" t="s">
        <v>15</v>
      </c>
      <c r="D7" s="55">
        <v>1160</v>
      </c>
      <c r="E7" s="56">
        <f t="shared" si="0"/>
        <v>1.155378486055777</v>
      </c>
      <c r="F7" s="17">
        <v>1004</v>
      </c>
      <c r="G7" s="11">
        <f t="shared" si="1"/>
        <v>0.88380281690140849</v>
      </c>
      <c r="H7" s="17">
        <v>1136</v>
      </c>
      <c r="I7" s="11">
        <f t="shared" si="2"/>
        <v>0.99736611062335379</v>
      </c>
      <c r="J7" s="17">
        <v>1139</v>
      </c>
      <c r="K7" s="12">
        <f t="shared" si="3"/>
        <v>0.90829346092503982</v>
      </c>
      <c r="L7" s="17">
        <v>1254</v>
      </c>
      <c r="M7" s="11">
        <f t="shared" si="4"/>
        <v>1.1368993653671804</v>
      </c>
      <c r="N7" s="17">
        <v>1103</v>
      </c>
      <c r="O7" s="12">
        <v>1.0445075757575757</v>
      </c>
      <c r="P7" s="47"/>
      <c r="Q7" s="2"/>
    </row>
    <row r="8" spans="1:17" ht="25.5" customHeight="1">
      <c r="A8" s="18" t="s">
        <v>16</v>
      </c>
      <c r="B8" s="19" t="str">
        <f>[1]歩行者男年度別!B8</f>
        <v xml:space="preserve">  青陵街道（東田中郷町）</v>
      </c>
      <c r="C8" s="20" t="s">
        <v>17</v>
      </c>
      <c r="D8" s="55">
        <v>1911</v>
      </c>
      <c r="E8" s="56">
        <f t="shared" si="0"/>
        <v>1.0274193548387096</v>
      </c>
      <c r="F8" s="17">
        <v>1860</v>
      </c>
      <c r="G8" s="11">
        <f t="shared" si="1"/>
        <v>1.1111111111111112</v>
      </c>
      <c r="H8" s="17">
        <v>1674</v>
      </c>
      <c r="I8" s="11">
        <f t="shared" si="2"/>
        <v>0.82058823529411762</v>
      </c>
      <c r="J8" s="17">
        <v>2040</v>
      </c>
      <c r="K8" s="12">
        <f t="shared" si="3"/>
        <v>1.191588785046729</v>
      </c>
      <c r="L8" s="17">
        <v>1712</v>
      </c>
      <c r="M8" s="11">
        <f t="shared" si="4"/>
        <v>0.82386910490856591</v>
      </c>
      <c r="N8" s="17">
        <v>2078</v>
      </c>
      <c r="O8" s="12">
        <v>1.104144527098831</v>
      </c>
      <c r="P8" s="47"/>
      <c r="Q8" s="2"/>
    </row>
    <row r="9" spans="1:17" ht="25.5" customHeight="1">
      <c r="A9" s="18" t="s">
        <v>18</v>
      </c>
      <c r="B9" s="19" t="str">
        <f>[1]歩行者男年度別!B9</f>
        <v xml:space="preserve">  東 郷 町（丸地米穀店）</v>
      </c>
      <c r="C9" s="20" t="s">
        <v>19</v>
      </c>
      <c r="D9" s="55">
        <v>641</v>
      </c>
      <c r="E9" s="56">
        <f t="shared" si="0"/>
        <v>1.220952380952381</v>
      </c>
      <c r="F9" s="17">
        <v>525</v>
      </c>
      <c r="G9" s="11">
        <f t="shared" si="1"/>
        <v>1.2620192307692308</v>
      </c>
      <c r="H9" s="17">
        <v>416</v>
      </c>
      <c r="I9" s="11">
        <f t="shared" si="2"/>
        <v>0.56986301369863013</v>
      </c>
      <c r="J9" s="17">
        <v>730</v>
      </c>
      <c r="K9" s="12">
        <f t="shared" si="3"/>
        <v>0.87112171837708829</v>
      </c>
      <c r="L9" s="17">
        <v>838</v>
      </c>
      <c r="M9" s="11">
        <f t="shared" si="4"/>
        <v>1.6528599605522682</v>
      </c>
      <c r="N9" s="17">
        <v>507</v>
      </c>
      <c r="O9" s="12">
        <v>0.8366336633663366</v>
      </c>
      <c r="P9" s="47"/>
      <c r="Q9" s="2"/>
    </row>
    <row r="10" spans="1:17" ht="25.5" customHeight="1">
      <c r="A10" s="21" t="s">
        <v>20</v>
      </c>
      <c r="B10" s="19" t="str">
        <f>[1]歩行者男年度別!B10</f>
        <v xml:space="preserve">  伝 馬 町 （伊本石油店前）</v>
      </c>
      <c r="C10" s="20" t="s">
        <v>21</v>
      </c>
      <c r="D10" s="55">
        <v>4561</v>
      </c>
      <c r="E10" s="56">
        <f t="shared" si="0"/>
        <v>0.87041984732824429</v>
      </c>
      <c r="F10" s="17">
        <v>5240</v>
      </c>
      <c r="G10" s="11">
        <f t="shared" si="1"/>
        <v>1.0407149950347567</v>
      </c>
      <c r="H10" s="17">
        <v>5035</v>
      </c>
      <c r="I10" s="11">
        <f t="shared" si="2"/>
        <v>0.89670525378450583</v>
      </c>
      <c r="J10" s="17">
        <v>5615</v>
      </c>
      <c r="K10" s="12">
        <f t="shared" si="3"/>
        <v>0.95639584397887922</v>
      </c>
      <c r="L10" s="17">
        <v>5871</v>
      </c>
      <c r="M10" s="11">
        <f t="shared" si="4"/>
        <v>0.9535488062368036</v>
      </c>
      <c r="N10" s="17">
        <v>6157</v>
      </c>
      <c r="O10" s="12">
        <v>1.2247861547642729</v>
      </c>
      <c r="P10" s="47"/>
      <c r="Q10" s="2"/>
    </row>
    <row r="11" spans="1:17" ht="25.5" customHeight="1">
      <c r="A11" s="18" t="s">
        <v>22</v>
      </c>
      <c r="B11" s="19" t="str">
        <f>[1]歩行者男年度別!B11</f>
        <v xml:space="preserve">  向 山 町（児童公園前）</v>
      </c>
      <c r="C11" s="20" t="s">
        <v>23</v>
      </c>
      <c r="D11" s="55">
        <v>895</v>
      </c>
      <c r="E11" s="56">
        <f t="shared" si="0"/>
        <v>0.82336706531738735</v>
      </c>
      <c r="F11" s="17">
        <v>1087</v>
      </c>
      <c r="G11" s="11">
        <f t="shared" si="1"/>
        <v>0.8830219333874898</v>
      </c>
      <c r="H11" s="17">
        <v>1231</v>
      </c>
      <c r="I11" s="11">
        <f t="shared" si="2"/>
        <v>0.76841448189762795</v>
      </c>
      <c r="J11" s="17">
        <v>1602</v>
      </c>
      <c r="K11" s="12">
        <f t="shared" si="3"/>
        <v>0.93411078717201168</v>
      </c>
      <c r="L11" s="17">
        <v>1715</v>
      </c>
      <c r="M11" s="11">
        <f t="shared" si="4"/>
        <v>1.1603518267929636</v>
      </c>
      <c r="N11" s="17">
        <v>1478</v>
      </c>
      <c r="O11" s="12">
        <v>1.1805111821086263</v>
      </c>
      <c r="P11" s="47"/>
      <c r="Q11" s="2"/>
    </row>
    <row r="12" spans="1:17" ht="25.5" customHeight="1">
      <c r="A12" s="18" t="s">
        <v>24</v>
      </c>
      <c r="B12" s="19" t="str">
        <f>[1]歩行者男年度別!B12</f>
        <v xml:space="preserve">  愛 大 前（南部交番前）</v>
      </c>
      <c r="C12" s="20" t="s">
        <v>25</v>
      </c>
      <c r="D12" s="55">
        <f>140+165+180+172+118+125+164+143</f>
        <v>1207</v>
      </c>
      <c r="E12" s="56">
        <f t="shared" si="0"/>
        <v>0.99015586546349466</v>
      </c>
      <c r="F12" s="17">
        <v>1219</v>
      </c>
      <c r="G12" s="11">
        <f t="shared" si="1"/>
        <v>1.310752688172043</v>
      </c>
      <c r="H12" s="17">
        <v>930</v>
      </c>
      <c r="I12" s="11">
        <f t="shared" si="2"/>
        <v>0.62165775401069523</v>
      </c>
      <c r="J12" s="17">
        <v>1496</v>
      </c>
      <c r="K12" s="12">
        <f t="shared" si="3"/>
        <v>1.231275720164609</v>
      </c>
      <c r="L12" s="17">
        <v>1215</v>
      </c>
      <c r="M12" s="11">
        <f t="shared" si="4"/>
        <v>0.98540145985401462</v>
      </c>
      <c r="N12" s="17">
        <v>1233</v>
      </c>
      <c r="O12" s="12">
        <v>0.9419404125286478</v>
      </c>
      <c r="P12" s="47"/>
      <c r="Q12" s="2"/>
    </row>
    <row r="13" spans="1:17" ht="25.5" customHeight="1">
      <c r="A13" s="18" t="s">
        <v>26</v>
      </c>
      <c r="B13" s="19" t="str">
        <f>[1]歩行者男年度別!B13</f>
        <v xml:space="preserve">  藤 沢 町（とんかつの武蔵前）</v>
      </c>
      <c r="C13" s="20" t="s">
        <v>27</v>
      </c>
      <c r="D13" s="55">
        <v>619</v>
      </c>
      <c r="E13" s="56">
        <f t="shared" si="0"/>
        <v>0.83310901749663524</v>
      </c>
      <c r="F13" s="17">
        <v>743</v>
      </c>
      <c r="G13" s="11">
        <f t="shared" si="1"/>
        <v>0.78958554729011687</v>
      </c>
      <c r="H13" s="17">
        <v>941</v>
      </c>
      <c r="I13" s="11">
        <f t="shared" si="2"/>
        <v>1.1531862745098038</v>
      </c>
      <c r="J13" s="17">
        <v>816</v>
      </c>
      <c r="K13" s="12">
        <f t="shared" si="3"/>
        <v>0.86808510638297876</v>
      </c>
      <c r="L13" s="17">
        <v>940</v>
      </c>
      <c r="M13" s="11">
        <f t="shared" si="4"/>
        <v>0.86635944700460832</v>
      </c>
      <c r="N13" s="17">
        <v>1085</v>
      </c>
      <c r="O13" s="12">
        <v>1.3786531130876747</v>
      </c>
      <c r="P13" s="47"/>
      <c r="Q13" s="2"/>
    </row>
    <row r="14" spans="1:17" ht="25.5" customHeight="1">
      <c r="A14" s="18" t="s">
        <v>28</v>
      </c>
      <c r="B14" s="19" t="str">
        <f>[1]歩行者男年度別!B14</f>
        <v xml:space="preserve">  蒲郡街道（ヤマト運輸前）</v>
      </c>
      <c r="C14" s="20" t="s">
        <v>29</v>
      </c>
      <c r="D14" s="55">
        <v>1698</v>
      </c>
      <c r="E14" s="56">
        <f t="shared" si="0"/>
        <v>0.76971894832275611</v>
      </c>
      <c r="F14" s="17">
        <v>2206</v>
      </c>
      <c r="G14" s="11">
        <f t="shared" si="1"/>
        <v>1.0222428174235403</v>
      </c>
      <c r="H14" s="17">
        <v>2158</v>
      </c>
      <c r="I14" s="11">
        <f t="shared" si="2"/>
        <v>0.89210417527904096</v>
      </c>
      <c r="J14" s="17">
        <v>2419</v>
      </c>
      <c r="K14" s="12">
        <f t="shared" si="3"/>
        <v>0.96566866267465068</v>
      </c>
      <c r="L14" s="17">
        <v>2505</v>
      </c>
      <c r="M14" s="11">
        <f t="shared" si="4"/>
        <v>0.85465711361310137</v>
      </c>
      <c r="N14" s="17">
        <v>2931</v>
      </c>
      <c r="O14" s="12">
        <v>1.1876012965964344</v>
      </c>
      <c r="P14" s="47"/>
      <c r="Q14" s="2"/>
    </row>
    <row r="15" spans="1:17" ht="25.5" customHeight="1">
      <c r="A15" s="18" t="s">
        <v>30</v>
      </c>
      <c r="B15" s="19" t="str">
        <f>[1]歩行者男年度別!B15</f>
        <v xml:space="preserve">  大橋通り（清須屋商会前）</v>
      </c>
      <c r="C15" s="20" t="s">
        <v>31</v>
      </c>
      <c r="D15" s="55">
        <v>1526</v>
      </c>
      <c r="E15" s="56">
        <f t="shared" si="0"/>
        <v>0.72253787878787878</v>
      </c>
      <c r="F15" s="17">
        <v>2112</v>
      </c>
      <c r="G15" s="11">
        <f t="shared" si="1"/>
        <v>1.0814132104454686</v>
      </c>
      <c r="H15" s="17">
        <v>1953</v>
      </c>
      <c r="I15" s="11">
        <f t="shared" si="2"/>
        <v>0.74371667936024377</v>
      </c>
      <c r="J15" s="17">
        <v>2626</v>
      </c>
      <c r="K15" s="12">
        <f t="shared" si="3"/>
        <v>0.99469696969696975</v>
      </c>
      <c r="L15" s="17">
        <v>2640</v>
      </c>
      <c r="M15" s="11">
        <f t="shared" si="4"/>
        <v>1.0340775558166861</v>
      </c>
      <c r="N15" s="17">
        <v>2553</v>
      </c>
      <c r="O15" s="12">
        <v>1.0790363482671175</v>
      </c>
      <c r="P15" s="47"/>
      <c r="Q15" s="2"/>
    </row>
    <row r="16" spans="1:17" ht="25.5" customHeight="1">
      <c r="A16" s="18" t="s">
        <v>32</v>
      </c>
      <c r="B16" s="19" t="str">
        <f>[1]歩行者男年度別!B16</f>
        <v xml:space="preserve">  広小路通２丁目（近畿日本ツーリスト前）</v>
      </c>
      <c r="C16" s="20" t="s">
        <v>33</v>
      </c>
      <c r="D16" s="55">
        <v>129</v>
      </c>
      <c r="E16" s="56">
        <f t="shared" si="0"/>
        <v>1.2524271844660195</v>
      </c>
      <c r="F16" s="17">
        <v>103</v>
      </c>
      <c r="G16" s="11">
        <f t="shared" si="1"/>
        <v>0.92792792792792789</v>
      </c>
      <c r="H16" s="17">
        <v>111</v>
      </c>
      <c r="I16" s="11">
        <f t="shared" si="2"/>
        <v>0.83458646616541354</v>
      </c>
      <c r="J16" s="17">
        <v>133</v>
      </c>
      <c r="K16" s="12">
        <f t="shared" si="3"/>
        <v>1.0813008130081301</v>
      </c>
      <c r="L16" s="17">
        <v>123</v>
      </c>
      <c r="M16" s="11">
        <f t="shared" si="4"/>
        <v>0.83108108108108103</v>
      </c>
      <c r="N16" s="17">
        <v>148</v>
      </c>
      <c r="O16" s="12">
        <v>1.3214285714285714</v>
      </c>
      <c r="P16" s="47"/>
      <c r="Q16" s="2"/>
    </row>
    <row r="17" spans="1:17" ht="25.5" customHeight="1">
      <c r="A17" s="13" t="s">
        <v>34</v>
      </c>
      <c r="B17" s="14" t="str">
        <f>[1]歩行者男年度別!B17</f>
        <v xml:space="preserve">  駅前大通北（野村證券前、豊橋信用金庫お客様相談室前）</v>
      </c>
      <c r="C17" s="15" t="s">
        <v>35</v>
      </c>
      <c r="D17" s="57">
        <v>657</v>
      </c>
      <c r="E17" s="58">
        <f t="shared" si="0"/>
        <v>1.6102941176470589</v>
      </c>
      <c r="F17" s="22">
        <v>408</v>
      </c>
      <c r="G17" s="11">
        <f t="shared" si="1"/>
        <v>0.95774647887323938</v>
      </c>
      <c r="H17" s="22">
        <v>426</v>
      </c>
      <c r="I17" s="11">
        <f t="shared" si="2"/>
        <v>0.95730337078651684</v>
      </c>
      <c r="J17" s="22">
        <v>445</v>
      </c>
      <c r="K17" s="12">
        <f t="shared" si="3"/>
        <v>0.86575875486381326</v>
      </c>
      <c r="L17" s="22">
        <v>514</v>
      </c>
      <c r="M17" s="11">
        <f t="shared" si="4"/>
        <v>1.1602708803611739</v>
      </c>
      <c r="N17" s="22">
        <v>443</v>
      </c>
      <c r="O17" s="12">
        <v>0.865234375</v>
      </c>
      <c r="P17" s="47"/>
      <c r="Q17" s="2"/>
    </row>
    <row r="18" spans="1:17" ht="25.5" customHeight="1">
      <c r="A18" s="18" t="s">
        <v>36</v>
      </c>
      <c r="B18" s="23" t="str">
        <f>[1]歩行者男年度別!B18</f>
        <v>　新川小学校（新川小学校前）</v>
      </c>
      <c r="C18" s="20" t="s">
        <v>37</v>
      </c>
      <c r="D18" s="55">
        <v>678</v>
      </c>
      <c r="E18" s="56">
        <f t="shared" si="0"/>
        <v>1.2021276595744681</v>
      </c>
      <c r="F18" s="17">
        <v>564</v>
      </c>
      <c r="G18" s="11">
        <f t="shared" si="1"/>
        <v>0.75603217158176939</v>
      </c>
      <c r="H18" s="17">
        <v>746</v>
      </c>
      <c r="I18" s="11">
        <f t="shared" si="2"/>
        <v>1.7846889952153111</v>
      </c>
      <c r="J18" s="17">
        <v>418</v>
      </c>
      <c r="K18" s="12">
        <f t="shared" si="3"/>
        <v>0.46496106785317021</v>
      </c>
      <c r="L18" s="17">
        <v>899</v>
      </c>
      <c r="M18" s="11">
        <f t="shared" si="4"/>
        <v>1.2417127071823204</v>
      </c>
      <c r="N18" s="17">
        <v>724</v>
      </c>
      <c r="O18" s="12">
        <v>1.1104294478527608</v>
      </c>
      <c r="P18" s="47"/>
      <c r="Q18" s="2"/>
    </row>
    <row r="19" spans="1:17" ht="25.5" customHeight="1">
      <c r="A19" s="18" t="s">
        <v>38</v>
      </c>
      <c r="B19" s="19" t="str">
        <f>[1]歩行者男年度別!B19</f>
        <v xml:space="preserve">  高 洲 町（東海交通前）</v>
      </c>
      <c r="C19" s="20" t="s">
        <v>39</v>
      </c>
      <c r="D19" s="55">
        <v>804</v>
      </c>
      <c r="E19" s="56">
        <f t="shared" si="0"/>
        <v>0.94145199063231855</v>
      </c>
      <c r="F19" s="17">
        <v>854</v>
      </c>
      <c r="G19" s="11">
        <f t="shared" si="1"/>
        <v>0.60396039603960394</v>
      </c>
      <c r="H19" s="17">
        <v>1414</v>
      </c>
      <c r="I19" s="11">
        <f t="shared" si="2"/>
        <v>0.92478744277305425</v>
      </c>
      <c r="J19" s="17">
        <v>1529</v>
      </c>
      <c r="K19" s="12">
        <f t="shared" si="3"/>
        <v>0.83918770581778268</v>
      </c>
      <c r="L19" s="17">
        <v>1822</v>
      </c>
      <c r="M19" s="11">
        <f t="shared" si="4"/>
        <v>0.96198521647307289</v>
      </c>
      <c r="N19" s="17">
        <v>1894</v>
      </c>
      <c r="O19" s="12">
        <v>1.2584717607973421</v>
      </c>
      <c r="P19" s="47"/>
      <c r="Q19" s="2"/>
    </row>
    <row r="20" spans="1:17" ht="25.5" customHeight="1">
      <c r="A20" s="24" t="s">
        <v>40</v>
      </c>
      <c r="B20" s="19" t="str">
        <f>[1]歩行者男年度別!B20</f>
        <v xml:space="preserve">  ときわ通り（精文館横）</v>
      </c>
      <c r="C20" s="20" t="s">
        <v>41</v>
      </c>
      <c r="D20" s="55">
        <v>0</v>
      </c>
      <c r="E20" s="56">
        <f t="shared" si="0"/>
        <v>0</v>
      </c>
      <c r="F20" s="25">
        <v>1</v>
      </c>
      <c r="G20" s="11">
        <v>0</v>
      </c>
      <c r="H20" s="25">
        <v>2</v>
      </c>
      <c r="I20" s="11">
        <v>0</v>
      </c>
      <c r="J20" s="25">
        <v>0</v>
      </c>
      <c r="K20" s="12">
        <v>0</v>
      </c>
      <c r="L20" s="25">
        <v>0</v>
      </c>
      <c r="M20" s="11">
        <f t="shared" si="4"/>
        <v>0</v>
      </c>
      <c r="N20" s="25">
        <v>5</v>
      </c>
      <c r="O20" s="26" t="s">
        <v>42</v>
      </c>
      <c r="P20" s="47"/>
      <c r="Q20" s="2"/>
    </row>
    <row r="21" spans="1:17" ht="25.5" customHeight="1">
      <c r="A21" s="27" t="s">
        <v>43</v>
      </c>
      <c r="B21" s="14" t="str">
        <f>[1]歩行者男年度別!B21</f>
        <v>　広小路通１丁目（精文館前）</v>
      </c>
      <c r="C21" s="15" t="s">
        <v>44</v>
      </c>
      <c r="D21" s="53">
        <v>77</v>
      </c>
      <c r="E21" s="54">
        <f t="shared" si="0"/>
        <v>0.57894736842105265</v>
      </c>
      <c r="F21" s="10">
        <v>133</v>
      </c>
      <c r="G21" s="11">
        <f>F21/H21</f>
        <v>2.4629629629629628</v>
      </c>
      <c r="H21" s="10">
        <v>54</v>
      </c>
      <c r="I21" s="11">
        <f>H21/J21</f>
        <v>0.40298507462686567</v>
      </c>
      <c r="J21" s="10">
        <v>134</v>
      </c>
      <c r="K21" s="12">
        <f t="shared" si="3"/>
        <v>1.1166666666666667</v>
      </c>
      <c r="L21" s="10">
        <v>120</v>
      </c>
      <c r="M21" s="11">
        <f t="shared" si="4"/>
        <v>1.4457831325301205</v>
      </c>
      <c r="N21" s="10">
        <v>83</v>
      </c>
      <c r="O21" s="28">
        <v>0.88297872340425532</v>
      </c>
      <c r="P21" s="47"/>
      <c r="Q21" s="2"/>
    </row>
    <row r="22" spans="1:17" ht="25.5" customHeight="1">
      <c r="A22" s="13">
        <v>17</v>
      </c>
      <c r="B22" s="14" t="str">
        <f>[1]歩行者男年度別!B22</f>
        <v xml:space="preserve">  大橋通り（豊橋商工会議所前）</v>
      </c>
      <c r="C22" s="15" t="s">
        <v>45</v>
      </c>
      <c r="D22" s="57">
        <v>690</v>
      </c>
      <c r="E22" s="58">
        <f t="shared" si="0"/>
        <v>0.91877496671105197</v>
      </c>
      <c r="F22" s="22">
        <v>751</v>
      </c>
      <c r="G22" s="11">
        <f>F22/H22</f>
        <v>1.0148648648648648</v>
      </c>
      <c r="H22" s="22">
        <v>740</v>
      </c>
      <c r="I22" s="11">
        <f>H22/J22</f>
        <v>1.2032520325203253</v>
      </c>
      <c r="J22" s="22">
        <v>615</v>
      </c>
      <c r="K22" s="12">
        <f t="shared" si="3"/>
        <v>0.73652694610778446</v>
      </c>
      <c r="L22" s="22">
        <v>835</v>
      </c>
      <c r="M22" s="11">
        <f t="shared" si="4"/>
        <v>1.1059602649006623</v>
      </c>
      <c r="N22" s="22">
        <v>755</v>
      </c>
      <c r="O22" s="28">
        <v>1.0801144492131616</v>
      </c>
      <c r="P22" s="47"/>
      <c r="Q22" s="2"/>
    </row>
    <row r="23" spans="1:17" ht="25.5" customHeight="1">
      <c r="A23" s="18" t="s">
        <v>46</v>
      </c>
      <c r="B23" s="19" t="str">
        <f>[1]歩行者男年度別!B23</f>
        <v xml:space="preserve">  札木通り（梅鉢屋前）</v>
      </c>
      <c r="C23" s="20" t="s">
        <v>47</v>
      </c>
      <c r="D23" s="55">
        <v>184</v>
      </c>
      <c r="E23" s="56">
        <f t="shared" si="0"/>
        <v>0.83636363636363631</v>
      </c>
      <c r="F23" s="17">
        <v>220</v>
      </c>
      <c r="G23" s="11">
        <f>F23/H23</f>
        <v>1.4193548387096775</v>
      </c>
      <c r="H23" s="17">
        <v>155</v>
      </c>
      <c r="I23" s="11">
        <f>H23/J23</f>
        <v>0.69506726457399104</v>
      </c>
      <c r="J23" s="17">
        <v>223</v>
      </c>
      <c r="K23" s="12">
        <f t="shared" si="3"/>
        <v>1.0372093023255815</v>
      </c>
      <c r="L23" s="17">
        <v>215</v>
      </c>
      <c r="M23" s="11">
        <f t="shared" si="4"/>
        <v>1.1559139784946237</v>
      </c>
      <c r="N23" s="17">
        <v>186</v>
      </c>
      <c r="O23" s="28">
        <v>1.5371900826446281</v>
      </c>
      <c r="P23" s="47"/>
      <c r="Q23" s="2"/>
    </row>
    <row r="24" spans="1:17" ht="25.5" customHeight="1">
      <c r="A24" s="18" t="s">
        <v>48</v>
      </c>
      <c r="B24" s="19" t="str">
        <f>[1]歩行者男年度別!B24</f>
        <v xml:space="preserve">  往完町（豊川信用金庫　西支店前）</v>
      </c>
      <c r="C24" s="20" t="s">
        <v>49</v>
      </c>
      <c r="D24" s="55">
        <v>993</v>
      </c>
      <c r="E24" s="56">
        <f t="shared" si="0"/>
        <v>0.84510638297872342</v>
      </c>
      <c r="F24" s="17">
        <v>1175</v>
      </c>
      <c r="G24" s="11">
        <f>F24/H24</f>
        <v>0.71341833636915608</v>
      </c>
      <c r="H24" s="17">
        <v>1647</v>
      </c>
      <c r="I24" s="11">
        <f>H24/J24</f>
        <v>1.0450507614213198</v>
      </c>
      <c r="J24" s="17">
        <v>1576</v>
      </c>
      <c r="K24" s="12">
        <f t="shared" si="3"/>
        <v>0.908881199538639</v>
      </c>
      <c r="L24" s="17">
        <v>1734</v>
      </c>
      <c r="M24" s="11">
        <f t="shared" si="4"/>
        <v>1.0599022004889975</v>
      </c>
      <c r="N24" s="17">
        <v>1636</v>
      </c>
      <c r="O24" s="28">
        <v>1</v>
      </c>
      <c r="P24" s="47"/>
      <c r="Q24" s="2"/>
    </row>
    <row r="25" spans="1:17" ht="25.5" customHeight="1">
      <c r="A25" s="18" t="s">
        <v>50</v>
      </c>
      <c r="B25" s="19" t="str">
        <f>[1]歩行者男年度別!B25</f>
        <v xml:space="preserve">  花園通り（Plaza A前）</v>
      </c>
      <c r="C25" s="20" t="s">
        <v>51</v>
      </c>
      <c r="D25" s="55">
        <v>2</v>
      </c>
      <c r="E25" s="56">
        <f t="shared" si="0"/>
        <v>2</v>
      </c>
      <c r="F25" s="17">
        <v>1</v>
      </c>
      <c r="G25" s="30" t="s">
        <v>52</v>
      </c>
      <c r="H25" s="29" t="s">
        <v>52</v>
      </c>
      <c r="I25" s="30" t="s">
        <v>52</v>
      </c>
      <c r="J25" s="17">
        <v>0</v>
      </c>
      <c r="K25" s="31" t="s">
        <v>42</v>
      </c>
      <c r="L25" s="17">
        <v>0</v>
      </c>
      <c r="M25" s="30" t="s">
        <v>42</v>
      </c>
      <c r="N25" s="17">
        <v>0</v>
      </c>
      <c r="O25" s="28">
        <v>0</v>
      </c>
      <c r="P25" s="47"/>
      <c r="Q25" s="2"/>
    </row>
    <row r="26" spans="1:17" ht="25.5" customHeight="1">
      <c r="A26" s="18" t="s">
        <v>53</v>
      </c>
      <c r="B26" s="19" t="str">
        <f>[1]歩行者男年度別!B26</f>
        <v xml:space="preserve">  魚　 町（神明公園前）</v>
      </c>
      <c r="C26" s="20" t="s">
        <v>54</v>
      </c>
      <c r="D26" s="55">
        <v>1365</v>
      </c>
      <c r="E26" s="56">
        <f t="shared" si="0"/>
        <v>0.91121495327102808</v>
      </c>
      <c r="F26" s="17">
        <v>1498</v>
      </c>
      <c r="G26" s="11">
        <f t="shared" ref="G26:G36" si="5">F26/H26</f>
        <v>1.0225255972696246</v>
      </c>
      <c r="H26" s="17">
        <v>1465</v>
      </c>
      <c r="I26" s="11">
        <f t="shared" ref="I26:K36" si="6">H26/J26</f>
        <v>0.78300374131480488</v>
      </c>
      <c r="J26" s="17">
        <v>1871</v>
      </c>
      <c r="K26" s="12">
        <f t="shared" si="6"/>
        <v>1.1031839622641511</v>
      </c>
      <c r="L26" s="17">
        <v>1696</v>
      </c>
      <c r="M26" s="11">
        <f t="shared" si="4"/>
        <v>0.91725256895619256</v>
      </c>
      <c r="N26" s="17">
        <v>1849</v>
      </c>
      <c r="O26" s="28">
        <v>1.6348364279398762</v>
      </c>
      <c r="P26" s="47"/>
      <c r="Q26" s="2"/>
    </row>
    <row r="27" spans="1:17" ht="25.5" customHeight="1">
      <c r="A27" s="13" t="s">
        <v>55</v>
      </c>
      <c r="B27" s="14" t="str">
        <f>[1]歩行者男年度別!B27</f>
        <v xml:space="preserve">  八   町 （タキカワ整形外科クリニック前、豊橋信用金庫　東支店前）</v>
      </c>
      <c r="C27" s="15" t="s">
        <v>56</v>
      </c>
      <c r="D27" s="57">
        <v>4599</v>
      </c>
      <c r="E27" s="58">
        <f t="shared" si="0"/>
        <v>0.79553710430721325</v>
      </c>
      <c r="F27" s="22">
        <v>5781</v>
      </c>
      <c r="G27" s="11">
        <f t="shared" si="5"/>
        <v>1.0489929232444202</v>
      </c>
      <c r="H27" s="22">
        <v>5511</v>
      </c>
      <c r="I27" s="11">
        <f t="shared" si="6"/>
        <v>0.97522562378340116</v>
      </c>
      <c r="J27" s="22">
        <v>5651</v>
      </c>
      <c r="K27" s="12">
        <f t="shared" si="6"/>
        <v>0.95375527426160334</v>
      </c>
      <c r="L27" s="22">
        <v>5925</v>
      </c>
      <c r="M27" s="11">
        <f t="shared" si="4"/>
        <v>0.94830345710627406</v>
      </c>
      <c r="N27" s="22">
        <v>6248</v>
      </c>
      <c r="O27" s="28">
        <v>1.1013573065397497</v>
      </c>
      <c r="P27" s="47"/>
      <c r="Q27" s="2"/>
    </row>
    <row r="28" spans="1:17" ht="25.5" customHeight="1">
      <c r="A28" s="18" t="s">
        <v>57</v>
      </c>
      <c r="B28" s="19" t="str">
        <f>[1]歩行者男年度別!B28</f>
        <v xml:space="preserve">  岩 田 町（岩田運動公園前）</v>
      </c>
      <c r="C28" s="20" t="s">
        <v>58</v>
      </c>
      <c r="D28" s="55">
        <v>509</v>
      </c>
      <c r="E28" s="56">
        <f t="shared" si="0"/>
        <v>0.72714285714285709</v>
      </c>
      <c r="F28" s="17">
        <v>700</v>
      </c>
      <c r="G28" s="11">
        <f t="shared" si="5"/>
        <v>1.0130246020260492</v>
      </c>
      <c r="H28" s="17">
        <v>691</v>
      </c>
      <c r="I28" s="11">
        <f t="shared" si="6"/>
        <v>0.87247474747474751</v>
      </c>
      <c r="J28" s="17">
        <v>792</v>
      </c>
      <c r="K28" s="12">
        <f t="shared" si="6"/>
        <v>1.0339425587467364</v>
      </c>
      <c r="L28" s="17">
        <v>766</v>
      </c>
      <c r="M28" s="11">
        <f t="shared" si="4"/>
        <v>1.1641337386018238</v>
      </c>
      <c r="N28" s="17">
        <v>658</v>
      </c>
      <c r="O28" s="28">
        <v>1.1963636363636363</v>
      </c>
      <c r="P28" s="47"/>
      <c r="Q28" s="2"/>
    </row>
    <row r="29" spans="1:17" ht="25.5" customHeight="1">
      <c r="A29" s="18" t="s">
        <v>59</v>
      </c>
      <c r="B29" s="19" t="str">
        <f>[1]歩行者男年度別!B29</f>
        <v xml:space="preserve">  豊橋商業高校前</v>
      </c>
      <c r="C29" s="20" t="s">
        <v>60</v>
      </c>
      <c r="D29" s="55">
        <v>533</v>
      </c>
      <c r="E29" s="56">
        <f t="shared" si="0"/>
        <v>0.99626168224299061</v>
      </c>
      <c r="F29" s="17">
        <v>535</v>
      </c>
      <c r="G29" s="11">
        <f t="shared" si="5"/>
        <v>0.96920289855072461</v>
      </c>
      <c r="H29" s="17">
        <v>552</v>
      </c>
      <c r="I29" s="11">
        <f t="shared" si="6"/>
        <v>1.1452282157676348</v>
      </c>
      <c r="J29" s="17">
        <v>482</v>
      </c>
      <c r="K29" s="12">
        <f t="shared" si="6"/>
        <v>0.87318840579710144</v>
      </c>
      <c r="L29" s="17">
        <v>552</v>
      </c>
      <c r="M29" s="11">
        <f t="shared" si="4"/>
        <v>1.0595009596928984</v>
      </c>
      <c r="N29" s="17">
        <v>521</v>
      </c>
      <c r="O29" s="28">
        <v>0.86833333333333329</v>
      </c>
      <c r="P29" s="47"/>
      <c r="Q29" s="2"/>
    </row>
    <row r="30" spans="1:17" ht="25.5" customHeight="1">
      <c r="A30" s="18" t="s">
        <v>61</v>
      </c>
      <c r="B30" s="19" t="str">
        <f>[1]歩行者男年度別!B30</f>
        <v xml:space="preserve">  小 畷 町（お福餅前）</v>
      </c>
      <c r="C30" s="20" t="s">
        <v>62</v>
      </c>
      <c r="D30" s="55">
        <v>438</v>
      </c>
      <c r="E30" s="56">
        <f t="shared" si="0"/>
        <v>1.2732558139534884</v>
      </c>
      <c r="F30" s="17">
        <v>344</v>
      </c>
      <c r="G30" s="11">
        <f t="shared" si="5"/>
        <v>0.52121212121212124</v>
      </c>
      <c r="H30" s="17">
        <v>660</v>
      </c>
      <c r="I30" s="11">
        <f t="shared" si="6"/>
        <v>1.2154696132596685</v>
      </c>
      <c r="J30" s="17">
        <v>543</v>
      </c>
      <c r="K30" s="12">
        <f t="shared" si="6"/>
        <v>1.2257336343115124</v>
      </c>
      <c r="L30" s="17">
        <v>443</v>
      </c>
      <c r="M30" s="11">
        <f t="shared" si="4"/>
        <v>0.97149122807017541</v>
      </c>
      <c r="N30" s="17">
        <v>456</v>
      </c>
      <c r="O30" s="28">
        <v>1.1371571072319202</v>
      </c>
      <c r="P30" s="47"/>
      <c r="Q30" s="2"/>
    </row>
    <row r="31" spans="1:17" ht="25.5" customHeight="1">
      <c r="A31" s="18" t="s">
        <v>63</v>
      </c>
      <c r="B31" s="19" t="str">
        <f>[1]歩行者男年度別!B31</f>
        <v xml:space="preserve">  大 山 塚（花田跨線橋）</v>
      </c>
      <c r="C31" s="20" t="s">
        <v>64</v>
      </c>
      <c r="D31" s="55">
        <v>702</v>
      </c>
      <c r="E31" s="56">
        <f t="shared" si="0"/>
        <v>0.83175355450236965</v>
      </c>
      <c r="F31" s="17">
        <v>844</v>
      </c>
      <c r="G31" s="11">
        <f t="shared" si="5"/>
        <v>0.8398009950248756</v>
      </c>
      <c r="H31" s="17">
        <v>1005</v>
      </c>
      <c r="I31" s="11">
        <f t="shared" si="6"/>
        <v>1.0276073619631902</v>
      </c>
      <c r="J31" s="17">
        <v>978</v>
      </c>
      <c r="K31" s="12">
        <f t="shared" si="6"/>
        <v>1.1425233644859814</v>
      </c>
      <c r="L31" s="17">
        <v>856</v>
      </c>
      <c r="M31" s="11">
        <f t="shared" si="4"/>
        <v>0.96723163841807913</v>
      </c>
      <c r="N31" s="17">
        <v>885</v>
      </c>
      <c r="O31" s="28">
        <v>0.9943820224719101</v>
      </c>
      <c r="P31" s="47"/>
      <c r="Q31" s="2"/>
    </row>
    <row r="32" spans="1:17" ht="25.5" customHeight="1">
      <c r="A32" s="18" t="s">
        <v>65</v>
      </c>
      <c r="B32" s="19" t="str">
        <f>[1]歩行者男年度別!B32</f>
        <v xml:space="preserve">  城 海 津（跨線橋）</v>
      </c>
      <c r="C32" s="20" t="s">
        <v>66</v>
      </c>
      <c r="D32" s="55">
        <v>546</v>
      </c>
      <c r="E32" s="56">
        <f t="shared" si="0"/>
        <v>1.0073800738007379</v>
      </c>
      <c r="F32" s="17">
        <v>542</v>
      </c>
      <c r="G32" s="11">
        <f t="shared" si="5"/>
        <v>1.0503875968992249</v>
      </c>
      <c r="H32" s="17">
        <v>516</v>
      </c>
      <c r="I32" s="11">
        <f t="shared" si="6"/>
        <v>1.0117647058823529</v>
      </c>
      <c r="J32" s="17">
        <v>510</v>
      </c>
      <c r="K32" s="12">
        <f t="shared" si="6"/>
        <v>0.82926829268292679</v>
      </c>
      <c r="L32" s="17">
        <v>615</v>
      </c>
      <c r="M32" s="11">
        <f t="shared" si="4"/>
        <v>1.1452513966480447</v>
      </c>
      <c r="N32" s="17">
        <v>537</v>
      </c>
      <c r="O32" s="28">
        <v>1.2517482517482517</v>
      </c>
      <c r="P32" s="47"/>
      <c r="Q32" s="2"/>
    </row>
    <row r="33" spans="1:17" ht="25.5" customHeight="1">
      <c r="A33" s="18" t="s">
        <v>67</v>
      </c>
      <c r="B33" s="19" t="str">
        <f>[1]歩行者男年度別!B33</f>
        <v xml:space="preserve">  下 地 町（ヤマサちくわ前）</v>
      </c>
      <c r="C33" s="20" t="s">
        <v>68</v>
      </c>
      <c r="D33" s="55">
        <v>3489</v>
      </c>
      <c r="E33" s="56">
        <f t="shared" si="0"/>
        <v>0.65154061624649862</v>
      </c>
      <c r="F33" s="17">
        <v>5355</v>
      </c>
      <c r="G33" s="11">
        <f t="shared" si="5"/>
        <v>1.0190294957183634</v>
      </c>
      <c r="H33" s="17">
        <v>5255</v>
      </c>
      <c r="I33" s="11">
        <f t="shared" si="6"/>
        <v>0.8726336765194288</v>
      </c>
      <c r="J33" s="17">
        <v>6022</v>
      </c>
      <c r="K33" s="12">
        <f t="shared" si="6"/>
        <v>0.97998372660699751</v>
      </c>
      <c r="L33" s="17">
        <v>6145</v>
      </c>
      <c r="M33" s="11">
        <f t="shared" si="4"/>
        <v>1.0182270091135046</v>
      </c>
      <c r="N33" s="17">
        <v>6035</v>
      </c>
      <c r="O33" s="28">
        <v>1.1536991015102276</v>
      </c>
      <c r="P33" s="47"/>
      <c r="Q33" s="2"/>
    </row>
    <row r="34" spans="1:17" ht="25.5" customHeight="1">
      <c r="A34" s="32" t="s">
        <v>69</v>
      </c>
      <c r="B34" s="33" t="str">
        <f>[1]歩行者男年度別!B34</f>
        <v xml:space="preserve">  白 河 町（サーラ前）</v>
      </c>
      <c r="C34" s="34" t="s">
        <v>70</v>
      </c>
      <c r="D34" s="53">
        <v>603</v>
      </c>
      <c r="E34" s="54">
        <f t="shared" si="0"/>
        <v>1.0923913043478262</v>
      </c>
      <c r="F34" s="22">
        <v>552</v>
      </c>
      <c r="G34" s="11">
        <f t="shared" si="5"/>
        <v>0.76033057851239672</v>
      </c>
      <c r="H34" s="22">
        <v>726</v>
      </c>
      <c r="I34" s="11">
        <f t="shared" si="6"/>
        <v>0.91551071878940726</v>
      </c>
      <c r="J34" s="22">
        <v>793</v>
      </c>
      <c r="K34" s="12">
        <f t="shared" si="6"/>
        <v>1.1044568245125348</v>
      </c>
      <c r="L34" s="22">
        <v>718</v>
      </c>
      <c r="M34" s="11">
        <f t="shared" si="4"/>
        <v>1.086232980332829</v>
      </c>
      <c r="N34" s="22">
        <v>661</v>
      </c>
      <c r="O34" s="28">
        <v>0.94159544159544162</v>
      </c>
      <c r="P34" s="47"/>
      <c r="Q34" s="2"/>
    </row>
    <row r="35" spans="1:17" ht="25.5" customHeight="1">
      <c r="A35" s="13" t="s">
        <v>71</v>
      </c>
      <c r="B35" s="14" t="str">
        <f>[1]歩行者男年度別!B35</f>
        <v xml:space="preserve">  豊橋環状線（豊橋信用金庫　西支店前）</v>
      </c>
      <c r="C35" s="15" t="s">
        <v>72</v>
      </c>
      <c r="D35" s="57">
        <v>1104</v>
      </c>
      <c r="E35" s="58">
        <f t="shared" si="0"/>
        <v>0.88960515713134569</v>
      </c>
      <c r="F35" s="22">
        <v>1241</v>
      </c>
      <c r="G35" s="11">
        <f t="shared" si="5"/>
        <v>0.91994069681245372</v>
      </c>
      <c r="H35" s="22">
        <v>1349</v>
      </c>
      <c r="I35" s="11">
        <f t="shared" si="6"/>
        <v>1.3544176706827309</v>
      </c>
      <c r="J35" s="22">
        <v>996</v>
      </c>
      <c r="K35" s="12">
        <f t="shared" si="6"/>
        <v>0.59109792284866469</v>
      </c>
      <c r="L35" s="22">
        <v>1685</v>
      </c>
      <c r="M35" s="11">
        <f t="shared" si="4"/>
        <v>0.97965116279069764</v>
      </c>
      <c r="N35" s="22">
        <v>1720</v>
      </c>
      <c r="O35" s="28">
        <v>1.235632183908046</v>
      </c>
      <c r="P35" s="47"/>
      <c r="Q35" s="2"/>
    </row>
    <row r="36" spans="1:17" ht="25.5" customHeight="1" thickBot="1">
      <c r="A36" s="35">
        <v>37</v>
      </c>
      <c r="B36" s="36" t="str">
        <f>[1]歩行者男年度別!B36</f>
        <v>　広小路通３丁目（はんこやカワイ前）</v>
      </c>
      <c r="C36" s="15" t="s">
        <v>44</v>
      </c>
      <c r="D36" s="57">
        <v>125</v>
      </c>
      <c r="E36" s="58">
        <f t="shared" si="0"/>
        <v>1.7361111111111112</v>
      </c>
      <c r="F36" s="37">
        <v>72</v>
      </c>
      <c r="G36" s="38">
        <f t="shared" si="5"/>
        <v>1.5652173913043479</v>
      </c>
      <c r="H36" s="37">
        <v>46</v>
      </c>
      <c r="I36" s="38">
        <f t="shared" si="6"/>
        <v>0.54761904761904767</v>
      </c>
      <c r="J36" s="37">
        <v>84</v>
      </c>
      <c r="K36" s="39">
        <f t="shared" si="6"/>
        <v>0.88421052631578945</v>
      </c>
      <c r="L36" s="37">
        <v>95</v>
      </c>
      <c r="M36" s="38">
        <f t="shared" si="4"/>
        <v>1.9791666666666667</v>
      </c>
      <c r="N36" s="37">
        <v>48</v>
      </c>
      <c r="O36" s="40">
        <v>0.37795275590551181</v>
      </c>
      <c r="P36" s="47"/>
      <c r="Q36" s="2"/>
    </row>
    <row r="37" spans="1:17" s="46" customFormat="1" ht="25.5" customHeight="1" thickTop="1" thickBot="1">
      <c r="A37" s="63"/>
      <c r="B37" s="64"/>
      <c r="C37" s="41" t="s">
        <v>73</v>
      </c>
      <c r="D37" s="59">
        <f>SUM(D5:D36)</f>
        <v>38811</v>
      </c>
      <c r="E37" s="60"/>
      <c r="F37" s="42">
        <f>SUM(F5:F36)</f>
        <v>44894</v>
      </c>
      <c r="G37" s="43"/>
      <c r="H37" s="42">
        <f>SUM(H5:H36)</f>
        <v>44053</v>
      </c>
      <c r="I37" s="43"/>
      <c r="J37" s="44">
        <f>SUM(J5:J36)</f>
        <v>49524</v>
      </c>
      <c r="K37" s="45"/>
      <c r="L37" s="42">
        <f>SUM(L5:L36)</f>
        <v>52767</v>
      </c>
      <c r="M37" s="43"/>
      <c r="N37" s="44">
        <f>SUM(N5:N36)</f>
        <v>52877</v>
      </c>
      <c r="O37" s="45"/>
      <c r="P37" s="49"/>
      <c r="Q37" s="48"/>
    </row>
    <row r="38" spans="1:17" s="46" customFormat="1" ht="26.25" customHeight="1">
      <c r="A38" s="65"/>
      <c r="B38" s="65"/>
      <c r="P38" s="48"/>
    </row>
  </sheetData>
  <dataConsolidate>
    <dataRefs count="1">
      <dataRef ref="F37:M37" sheet="トラック年度別" r:id="rId1"/>
    </dataRefs>
  </dataConsolidate>
  <mergeCells count="10">
    <mergeCell ref="L3:M3"/>
    <mergeCell ref="N3:O3"/>
    <mergeCell ref="F3:G3"/>
    <mergeCell ref="A37:B37"/>
    <mergeCell ref="A38:B38"/>
    <mergeCell ref="B3:B4"/>
    <mergeCell ref="C3:C4"/>
    <mergeCell ref="H3:I3"/>
    <mergeCell ref="J3:K3"/>
    <mergeCell ref="D3:E3"/>
  </mergeCells>
  <phoneticPr fontId="3"/>
  <pageMargins left="0.6692913385826772" right="0.70866141732283472" top="0.6692913385826772" bottom="0.59055118110236227" header="0" footer="0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トラック年度別</vt:lpstr>
      <vt:lpstr>トラック年度別!Print_Area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2013-01-10T05:09:09Z</cp:lastPrinted>
  <dcterms:created xsi:type="dcterms:W3CDTF">2011-01-21T06:09:07Z</dcterms:created>
  <dcterms:modified xsi:type="dcterms:W3CDTF">2013-01-10T05:09:21Z</dcterms:modified>
</cp:coreProperties>
</file>